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/>
  </bookViews>
  <sheets>
    <sheet name="NHTT" sheetId="18" r:id="rId1"/>
    <sheet name="TV_CBCC" sheetId="15" r:id="rId2"/>
    <sheet name="TV_VCNLĐ" sheetId="17" r:id="rId3"/>
    <sheet name="Bảng ngày nghỉ hưu" sheetId="8" state="hidden" r:id="rId4"/>
    <sheet name="Bang nghi huu PL2" sheetId="9" state="hidden" r:id="rId5"/>
  </sheets>
  <externalReferences>
    <externalReference r:id="rId6"/>
  </externalReferences>
  <definedNames>
    <definedName name="_xlnm.Print_Area" localSheetId="0">NHTT!$A$1:$K$26</definedName>
    <definedName name="_xlnm.Print_Area" localSheetId="1">TV_CBCC!$A$1:$K$19</definedName>
    <definedName name="_xlnm.Print_Area" localSheetId="2">TV_VCNLĐ!$A$1:$K$19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8" l="1"/>
  <c r="G17" i="18"/>
  <c r="H14" i="17"/>
  <c r="H14" i="15"/>
  <c r="G14" i="15"/>
  <c r="J17" i="18"/>
  <c r="H17" i="18"/>
  <c r="I17" i="18" l="1"/>
  <c r="H19" i="18"/>
  <c r="I9" i="18"/>
  <c r="F10" i="18" s="1"/>
  <c r="K7" i="18"/>
  <c r="I13" i="18" s="1"/>
  <c r="I10" i="18" l="1"/>
  <c r="F12" i="18" s="1"/>
  <c r="H26" i="18"/>
  <c r="B24" i="18"/>
  <c r="K8" i="18"/>
  <c r="F11" i="18"/>
  <c r="H24" i="18" l="1"/>
  <c r="B26" i="18"/>
  <c r="B25" i="18"/>
  <c r="H25" i="18" s="1"/>
  <c r="H23" i="18" s="1"/>
  <c r="H20" i="18" l="1"/>
  <c r="G14" i="17" l="1"/>
  <c r="J14" i="17"/>
  <c r="H16" i="17" s="1"/>
  <c r="I9" i="17"/>
  <c r="I10" i="17" s="1"/>
  <c r="K7" i="17"/>
  <c r="H20" i="17" l="1"/>
  <c r="H19" i="17"/>
  <c r="F10" i="17"/>
  <c r="K8" i="17" s="1"/>
  <c r="H17" i="17" l="1"/>
  <c r="K7" i="15"/>
  <c r="J14" i="15" l="1"/>
  <c r="H16" i="15" s="1"/>
  <c r="H21" i="15" l="1"/>
  <c r="H19" i="15"/>
  <c r="H20" i="15"/>
  <c r="I9" i="15"/>
  <c r="I10" i="15" s="1"/>
  <c r="H17" i="15" l="1"/>
  <c r="F10" i="15"/>
  <c r="K8" i="15" s="1"/>
</calcChain>
</file>

<file path=xl/sharedStrings.xml><?xml version="1.0" encoding="utf-8"?>
<sst xmlns="http://schemas.openxmlformats.org/spreadsheetml/2006/main" count="212" uniqueCount="112">
  <si>
    <t>Tiền lương tháng hiện hưởng</t>
  </si>
  <si>
    <t>Thâm niên vượt khung</t>
  </si>
  <si>
    <t>Hệ số chênh lệch BL</t>
  </si>
  <si>
    <t>Chức vụ</t>
  </si>
  <si>
    <t xml:space="preserve"> </t>
  </si>
  <si>
    <t>Số tiền thực lĩnh/tháng (1000 đồng)</t>
  </si>
  <si>
    <t>Lương tối thiểu (1000 đồng)</t>
  </si>
  <si>
    <t>Phụ cấp</t>
  </si>
  <si>
    <t>Hệ số lương</t>
  </si>
  <si>
    <t>Ngày tháng năm</t>
  </si>
  <si>
    <t>TT</t>
  </si>
  <si>
    <t>Tính tròn:</t>
  </si>
  <si>
    <t>tháng;</t>
  </si>
  <si>
    <t>năm</t>
  </si>
  <si>
    <t>Số năm đóng BHXH:</t>
  </si>
  <si>
    <t>Ngày tháng năm sinh:</t>
  </si>
  <si>
    <t>Chức danh, Chức vụ, đơn vị công tác:</t>
  </si>
  <si>
    <t>Trình độ, chuyên ngành đào tạo:</t>
  </si>
  <si>
    <t>Giới tính</t>
  </si>
  <si>
    <t>Họ và tên:</t>
  </si>
  <si>
    <t xml:space="preserve">Đại học </t>
  </si>
  <si>
    <r>
      <rPr>
        <b/>
        <sz val="12"/>
        <rFont val="Times New Roman"/>
        <family val="1"/>
      </rPr>
      <t>HỒ SƠ TINH GIẢN BIÊN CHẾ</t>
    </r>
    <r>
      <rPr>
        <b/>
        <sz val="10"/>
        <color indexed="10"/>
        <rFont val="Times New Roman"/>
        <family val="1"/>
      </rPr>
      <t xml:space="preserve">
</t>
    </r>
    <r>
      <rPr>
        <b/>
        <sz val="11"/>
        <color indexed="10"/>
        <rFont val="Times New Roman"/>
        <family val="1"/>
      </rPr>
      <t>(Biểu dành cho đối tượng nghỉ hưu trước tuổi làm công việc trong điều kiện BT, có đủ 20 năm đóng BHXH</t>
    </r>
    <r>
      <rPr>
        <b/>
        <sz val="10"/>
        <color indexed="10"/>
        <rFont val="Times New Roman"/>
        <family val="1"/>
      </rPr>
      <t>)</t>
    </r>
  </si>
  <si>
    <t>Lao động nam</t>
  </si>
  <si>
    <t>Lao động nữ</t>
  </si>
  <si>
    <t>Thời điểm sinh</t>
  </si>
  <si>
    <t>Tuổi nghỉ hưu</t>
  </si>
  <si>
    <t>Thời điểm hưởng lương hưu</t>
  </si>
  <si>
    <t>Tháng</t>
  </si>
  <si>
    <t>Năm</t>
  </si>
  <si>
    <t>60 tuổi 3 tháng</t>
  </si>
  <si>
    <t>55 tuổi 4 tháng</t>
  </si>
  <si>
    <t>55 tuổi 8 tháng</t>
  </si>
  <si>
    <t>60 tuổi 6 tháng</t>
  </si>
  <si>
    <t>56 tuổi</t>
  </si>
  <si>
    <t>60 tuổi 9 tháng</t>
  </si>
  <si>
    <t>56 tuổi 4 tháng</t>
  </si>
  <si>
    <t>61 tuổi</t>
  </si>
  <si>
    <t>56 tuổi 8 tháng</t>
  </si>
  <si>
    <t>61 tuổi 3 tháng</t>
  </si>
  <si>
    <t>57 tuổi</t>
  </si>
  <si>
    <t>61 tuổi 6 tháng</t>
  </si>
  <si>
    <t>57 tuổi 4 tháng</t>
  </si>
  <si>
    <t>61 tuổi 9 tháng</t>
  </si>
  <si>
    <t>57 tuổi 8 tháng</t>
  </si>
  <si>
    <t>Từ tháng 4/1966 trở đi</t>
  </si>
  <si>
    <t>62 tuổi</t>
  </si>
  <si>
    <t>Tháng liền kề sau tháng người lao động đủ 62 tuổi</t>
  </si>
  <si>
    <t>58 tuổi</t>
  </si>
  <si>
    <t>58 tuổi 4 tháng</t>
  </si>
  <si>
    <t>58 tuổi 8 tháng</t>
  </si>
  <si>
    <t>59 tuổi</t>
  </si>
  <si>
    <t>59 tuổi 4 tháng</t>
  </si>
  <si>
    <t>59 tuổi 8 tháng</t>
  </si>
  <si>
    <t>Từ tháng 5/1975 trở đi</t>
  </si>
  <si>
    <t>60 tuổi</t>
  </si>
  <si>
    <t>Tháng liền kề sau tháng người lao động đủ 60 tuổi</t>
  </si>
  <si>
    <t>tháng</t>
  </si>
  <si>
    <t>Thời điểm nghỉ TGBC:</t>
  </si>
  <si>
    <t>Thời điểm nghỉ hưu đúng tuổi:</t>
  </si>
  <si>
    <t>55 tuổi 3 tháng</t>
  </si>
  <si>
    <t>50 tuổi 4 tháng</t>
  </si>
  <si>
    <t>50 tuổi 8 tháng</t>
  </si>
  <si>
    <t>55 tuổi 6 tháng</t>
  </si>
  <si>
    <t>51 tuổi</t>
  </si>
  <si>
    <t>55 tuổi 9 tháng</t>
  </si>
  <si>
    <t>51 tuổi 4 tháng</t>
  </si>
  <si>
    <t>51 tuổi 8 tháng</t>
  </si>
  <si>
    <t>56 tuổi 3 tháng</t>
  </si>
  <si>
    <t>52 tuổi</t>
  </si>
  <si>
    <t>56 tuổi 6 tháng</t>
  </si>
  <si>
    <t>52 tuổi 4 tháng</t>
  </si>
  <si>
    <t>56 tuổi 9 tháng</t>
  </si>
  <si>
    <t>52 tuổi 8 tháng</t>
  </si>
  <si>
    <t>Từ tháng 4/1971 trở đi</t>
  </si>
  <si>
    <t>Tháng liền kề sau tháng người lao động đủ 57 tuổi</t>
  </si>
  <si>
    <t>53 tuổi</t>
  </si>
  <si>
    <t>53 tuổi 4 tháng</t>
  </si>
  <si>
    <t>53 tuổi 8 tháng</t>
  </si>
  <si>
    <t>54 tuổi</t>
  </si>
  <si>
    <t>54 tuổi 4 tháng</t>
  </si>
  <si>
    <t>54 tuổi 8 tháng</t>
  </si>
  <si>
    <t>Từ tháng 5/1980 trở đi</t>
  </si>
  <si>
    <t>55 tuổi</t>
  </si>
  <si>
    <t>Tháng liền kề sau tháng người lao động đủ 55 tuổi</t>
  </si>
  <si>
    <t>Công vụ</t>
  </si>
  <si>
    <t>Nguyễn Anh A</t>
  </si>
  <si>
    <t>Tiền lương hiện hưởng</t>
  </si>
  <si>
    <t>TỔNG KINH PHÍ ĐƯỢC HƯỞNG</t>
  </si>
  <si>
    <t>Nghỉ trong 12 tháng</t>
  </si>
  <si>
    <t>Nam</t>
  </si>
  <si>
    <t>Trợ cấp thôi việc</t>
  </si>
  <si>
    <t>Số năm nghỉ trước:</t>
  </si>
  <si>
    <t>1,5 tháng lương hiện hưởng cho mỗi năm đóng BHXH</t>
  </si>
  <si>
    <t>03 tháng tiền lương hiện hưởng</t>
  </si>
  <si>
    <t>Số năm nghỉ hưu trước tuổi:</t>
  </si>
  <si>
    <t>Số năm NHTT làm tròn:</t>
  </si>
  <si>
    <t>Tổng số tháng NHTT:</t>
  </si>
  <si>
    <t>Số năm đóng BHXH vượt 21 năm</t>
  </si>
  <si>
    <t>Trợ cấp một lần cho thời gian nghỉ sớm</t>
  </si>
  <si>
    <t>Chính sách nghỉ hưu trước tuổi</t>
  </si>
  <si>
    <t>-</t>
  </si>
  <si>
    <r>
      <rPr>
        <b/>
        <sz val="12"/>
        <rFont val="Times New Roman"/>
        <family val="1"/>
      </rPr>
      <t>HỒ SƠ TINH GIẢN BIÊN CHẾ</t>
    </r>
    <r>
      <rPr>
        <b/>
        <sz val="10"/>
        <color indexed="10"/>
        <rFont val="Times New Roman"/>
        <family val="1"/>
      </rPr>
      <t xml:space="preserve">
</t>
    </r>
    <r>
      <rPr>
        <b/>
        <sz val="11"/>
        <color indexed="10"/>
        <rFont val="Times New Roman"/>
        <family val="1"/>
      </rPr>
      <t>(Biểu dành cho cán bộ, công chức nghỉ thôi việc</t>
    </r>
    <r>
      <rPr>
        <b/>
        <sz val="10"/>
        <color indexed="10"/>
        <rFont val="Times New Roman"/>
        <family val="1"/>
      </rPr>
      <t>)</t>
    </r>
  </si>
  <si>
    <r>
      <rPr>
        <b/>
        <sz val="12"/>
        <rFont val="Times New Roman"/>
        <family val="1"/>
      </rPr>
      <t>HỒ SƠ TINH GIẢN BIÊN CHẾ</t>
    </r>
    <r>
      <rPr>
        <b/>
        <sz val="10"/>
        <color indexed="10"/>
        <rFont val="Times New Roman"/>
        <family val="1"/>
      </rPr>
      <t xml:space="preserve">
</t>
    </r>
    <r>
      <rPr>
        <b/>
        <sz val="11"/>
        <color indexed="10"/>
        <rFont val="Times New Roman"/>
        <family val="1"/>
      </rPr>
      <t>(Biểu dành cho viên chức, người lao động nghỉ thôi việc</t>
    </r>
    <r>
      <rPr>
        <b/>
        <sz val="10"/>
        <color indexed="10"/>
        <rFont val="Times New Roman"/>
        <family val="1"/>
      </rPr>
      <t>)</t>
    </r>
  </si>
  <si>
    <t>Biểu số 1</t>
  </si>
  <si>
    <t>Biểu số 2</t>
  </si>
  <si>
    <t>Biểu số 3</t>
  </si>
  <si>
    <r>
      <rPr>
        <b/>
        <sz val="12"/>
        <rFont val="Times New Roman"/>
        <family val="1"/>
      </rPr>
      <t xml:space="preserve">Lý do nghỉ: </t>
    </r>
    <r>
      <rPr>
        <sz val="12"/>
        <rFont val="Times New Roman"/>
        <family val="1"/>
      </rPr>
      <t>Thôi việc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do sắp xếp tổ chức bộ máy</t>
    </r>
  </si>
  <si>
    <r>
      <rPr>
        <b/>
        <sz val="12"/>
        <rFont val="Times New Roman"/>
        <family val="1"/>
      </rPr>
      <t>Lý do nghỉ:</t>
    </r>
    <r>
      <rPr>
        <sz val="12"/>
        <rFont val="Times New Roman"/>
        <family val="1"/>
      </rPr>
      <t xml:space="preserve"> Thôi việc do sắp xếp tổ chức bộ máy</t>
    </r>
  </si>
  <si>
    <r>
      <rPr>
        <b/>
        <sz val="12"/>
        <rFont val="Times New Roman"/>
        <family val="1"/>
      </rPr>
      <t>Lý do nghỉ:</t>
    </r>
    <r>
      <rPr>
        <sz val="12"/>
        <rFont val="Times New Roman"/>
        <family val="1"/>
      </rPr>
      <t xml:space="preserve"> Nghỉ hưu trước tuổi do sắp xếp tổ chức bộ máy</t>
    </r>
  </si>
  <si>
    <t>Công tác đảng, đoàn thể</t>
  </si>
  <si>
    <t>CƠ QUAN, ĐƠN VỊ…</t>
  </si>
  <si>
    <t>CƠ QUAN, ĐƠN VỊ……..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</si>
</sst>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dd/mm/yyyy;@"/>
  </numFmts>
  <fonts count="31" x14ac:knownFonts="1">
    <font>
      <sz val="12"/>
      <name val="Times New Roman"/>
      <family val="1"/>
    </font>
    <font>
      <sz val="12"/>
      <name val="Times New Roman"/>
      <family val="1"/>
    </font>
    <font>
      <b/>
      <sz val="14"/>
      <name val="Arial"/>
      <family val="2"/>
    </font>
    <font>
      <sz val="12"/>
      <color indexed="12"/>
      <name val=".VnTime"/>
      <family val="2"/>
    </font>
    <font>
      <b/>
      <sz val="14"/>
      <color indexed="12"/>
      <name val="Arial"/>
      <family val="2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3"/>
      <name val="Times New Roman"/>
      <family val="1"/>
    </font>
    <font>
      <b/>
      <sz val="8"/>
      <name val="Times New Roman"/>
      <family val="1"/>
    </font>
    <font>
      <sz val="13"/>
      <name val="Times New Roman"/>
      <family val="1"/>
    </font>
    <font>
      <b/>
      <i/>
      <sz val="13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0"/>
      <color indexed="10"/>
      <name val="Times New Roman"/>
      <family val="1"/>
    </font>
    <font>
      <b/>
      <sz val="11"/>
      <color indexed="10"/>
      <name val="Times New Roman"/>
      <family val="1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b/>
      <i/>
      <sz val="11"/>
      <name val="Times New Roman"/>
      <family val="1"/>
    </font>
    <font>
      <i/>
      <sz val="13"/>
      <name val="Times New Roman"/>
      <family val="1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4"/>
      <name val="Times New Roman"/>
      <family val="1"/>
    </font>
    <font>
      <b/>
      <i/>
      <sz val="12"/>
      <name val="Times New Roman"/>
      <family val="1"/>
    </font>
    <font>
      <b/>
      <i/>
      <sz val="14"/>
      <color rgb="FFFF0000"/>
      <name val="Times New Roman"/>
      <family val="1"/>
    </font>
    <font>
      <i/>
      <sz val="12"/>
      <name val="Times New Roman"/>
      <family val="1"/>
    </font>
    <font>
      <sz val="12"/>
      <color indexed="12"/>
      <name val="Times New Roman"/>
      <family val="1"/>
    </font>
    <font>
      <b/>
      <sz val="14"/>
      <color indexed="12"/>
      <name val="Times New Roman"/>
      <family val="1"/>
    </font>
    <font>
      <b/>
      <sz val="13"/>
      <color indexed="10"/>
      <name val="Times New Roman"/>
      <family val="1"/>
    </font>
    <font>
      <i/>
      <sz val="14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/>
      <bottom style="medium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12"/>
      </right>
      <top/>
      <bottom/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12"/>
      </top>
      <bottom style="medium">
        <color indexed="1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4" fillId="0" borderId="0"/>
    <xf numFmtId="0" fontId="1" fillId="0" borderId="0"/>
    <xf numFmtId="9" fontId="14" fillId="0" borderId="0" applyFont="0" applyFill="0" applyBorder="0" applyAlignment="0" applyProtection="0"/>
  </cellStyleXfs>
  <cellXfs count="187">
    <xf numFmtId="0" fontId="0" fillId="0" borderId="0" xfId="0"/>
    <xf numFmtId="0" fontId="18" fillId="3" borderId="23" xfId="0" applyFont="1" applyFill="1" applyBorder="1" applyAlignment="1">
      <alignment horizontal="center" vertical="center" wrapText="1"/>
    </xf>
    <xf numFmtId="0" fontId="18" fillId="3" borderId="24" xfId="0" applyFont="1" applyFill="1" applyBorder="1" applyAlignment="1">
      <alignment horizontal="center" vertical="center" wrapText="1"/>
    </xf>
    <xf numFmtId="0" fontId="17" fillId="3" borderId="24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18" fillId="4" borderId="24" xfId="0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" fontId="2" fillId="0" borderId="0" xfId="0" applyNumberFormat="1" applyFo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164" fontId="12" fillId="0" borderId="7" xfId="0" applyNumberFormat="1" applyFont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166" fontId="9" fillId="0" borderId="3" xfId="0" applyNumberFormat="1" applyFont="1" applyBorder="1"/>
    <xf numFmtId="0" fontId="12" fillId="0" borderId="5" xfId="0" applyFont="1" applyBorder="1" applyProtection="1">
      <protection locked="0"/>
    </xf>
    <xf numFmtId="0" fontId="12" fillId="0" borderId="4" xfId="0" applyFont="1" applyBorder="1" applyProtection="1">
      <protection locked="0"/>
    </xf>
    <xf numFmtId="1" fontId="12" fillId="0" borderId="1" xfId="0" applyNumberFormat="1" applyFont="1" applyBorder="1" applyAlignment="1" applyProtection="1">
      <alignment horizontal="center"/>
      <protection locked="0"/>
    </xf>
    <xf numFmtId="164" fontId="9" fillId="0" borderId="1" xfId="0" applyNumberFormat="1" applyFont="1" applyBorder="1" applyAlignment="1" applyProtection="1">
      <alignment horizontal="right"/>
      <protection locked="0"/>
    </xf>
    <xf numFmtId="0" fontId="11" fillId="0" borderId="2" xfId="0" applyFont="1" applyBorder="1" applyProtection="1"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164" fontId="11" fillId="0" borderId="0" xfId="0" applyNumberFormat="1" applyFont="1" applyProtection="1">
      <protection locked="0"/>
    </xf>
    <xf numFmtId="4" fontId="9" fillId="0" borderId="0" xfId="0" applyNumberFormat="1" applyFont="1" applyProtection="1"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9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1" fontId="4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22" fillId="3" borderId="23" xfId="0" applyFont="1" applyFill="1" applyBorder="1" applyAlignment="1">
      <alignment horizontal="center" vertical="center" wrapText="1"/>
    </xf>
    <xf numFmtId="0" fontId="22" fillId="3" borderId="24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0" fontId="9" fillId="0" borderId="4" xfId="0" applyFont="1" applyBorder="1"/>
    <xf numFmtId="164" fontId="7" fillId="0" borderId="0" xfId="0" applyNumberFormat="1" applyFont="1" applyAlignment="1" applyProtection="1">
      <alignment horizontal="center"/>
      <protection locked="0"/>
    </xf>
    <xf numFmtId="165" fontId="23" fillId="0" borderId="10" xfId="0" applyNumberFormat="1" applyFont="1" applyBorder="1"/>
    <xf numFmtId="165" fontId="23" fillId="0" borderId="11" xfId="0" applyNumberFormat="1" applyFont="1" applyBorder="1" applyProtection="1">
      <protection locked="0"/>
    </xf>
    <xf numFmtId="0" fontId="0" fillId="0" borderId="11" xfId="0" applyBorder="1" applyAlignment="1" applyProtection="1">
      <alignment horizontal="center" wrapText="1"/>
      <protection locked="0"/>
    </xf>
    <xf numFmtId="14" fontId="0" fillId="0" borderId="11" xfId="0" applyNumberFormat="1" applyBorder="1" applyAlignment="1" applyProtection="1">
      <alignment horizontal="center" wrapText="1"/>
      <protection locked="0"/>
    </xf>
    <xf numFmtId="2" fontId="0" fillId="0" borderId="11" xfId="0" applyNumberFormat="1" applyBorder="1" applyAlignment="1" applyProtection="1">
      <alignment horizontal="center" wrapText="1"/>
      <protection locked="0"/>
    </xf>
    <xf numFmtId="2" fontId="0" fillId="0" borderId="11" xfId="0" applyNumberFormat="1" applyBorder="1" applyAlignment="1" applyProtection="1">
      <alignment wrapText="1"/>
      <protection locked="0"/>
    </xf>
    <xf numFmtId="9" fontId="0" fillId="0" borderId="11" xfId="0" applyNumberFormat="1" applyBorder="1" applyAlignment="1" applyProtection="1">
      <alignment horizontal="center" wrapText="1"/>
      <protection locked="0"/>
    </xf>
    <xf numFmtId="1" fontId="0" fillId="0" borderId="11" xfId="0" applyNumberFormat="1" applyBorder="1" applyAlignment="1" applyProtection="1">
      <alignment horizontal="center" wrapText="1"/>
      <protection locked="0"/>
    </xf>
    <xf numFmtId="0" fontId="0" fillId="0" borderId="11" xfId="0" applyBorder="1" applyAlignment="1">
      <alignment horizontal="center" wrapText="1"/>
    </xf>
    <xf numFmtId="0" fontId="9" fillId="0" borderId="0" xfId="0" applyFont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0" fillId="0" borderId="16" xfId="0" applyBorder="1" applyAlignment="1" applyProtection="1">
      <alignment vertical="center" wrapText="1"/>
      <protection locked="0"/>
    </xf>
    <xf numFmtId="0" fontId="1" fillId="0" borderId="17" xfId="0" applyFont="1" applyBorder="1" applyAlignment="1" applyProtection="1">
      <alignment vertical="center" wrapText="1"/>
      <protection locked="0"/>
    </xf>
    <xf numFmtId="0" fontId="9" fillId="6" borderId="3" xfId="0" applyFont="1" applyFill="1" applyBorder="1" applyAlignment="1" applyProtection="1">
      <alignment horizontal="center"/>
      <protection locked="0"/>
    </xf>
    <xf numFmtId="1" fontId="9" fillId="6" borderId="6" xfId="0" applyNumberFormat="1" applyFont="1" applyFill="1" applyBorder="1" applyProtection="1">
      <protection locked="0"/>
    </xf>
    <xf numFmtId="1" fontId="9" fillId="6" borderId="9" xfId="0" applyNumberFormat="1" applyFont="1" applyFill="1" applyBorder="1" applyAlignment="1" applyProtection="1">
      <alignment horizontal="center"/>
      <protection locked="0"/>
    </xf>
    <xf numFmtId="0" fontId="0" fillId="6" borderId="10" xfId="0" applyFill="1" applyBorder="1" applyAlignment="1">
      <alignment horizontal="center" wrapText="1"/>
    </xf>
    <xf numFmtId="14" fontId="0" fillId="6" borderId="10" xfId="0" applyNumberFormat="1" applyFill="1" applyBorder="1" applyAlignment="1">
      <alignment horizontal="center" wrapText="1"/>
    </xf>
    <xf numFmtId="2" fontId="0" fillId="6" borderId="10" xfId="0" applyNumberFormat="1" applyFill="1" applyBorder="1" applyAlignment="1">
      <alignment horizontal="center" wrapText="1"/>
    </xf>
    <xf numFmtId="2" fontId="0" fillId="6" borderId="10" xfId="0" applyNumberFormat="1" applyFill="1" applyBorder="1" applyAlignment="1">
      <alignment wrapText="1"/>
    </xf>
    <xf numFmtId="165" fontId="23" fillId="6" borderId="10" xfId="0" applyNumberFormat="1" applyFont="1" applyFill="1" applyBorder="1"/>
    <xf numFmtId="0" fontId="5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/>
      <protection locked="0"/>
    </xf>
    <xf numFmtId="4" fontId="0" fillId="6" borderId="10" xfId="0" applyNumberFormat="1" applyFill="1" applyBorder="1" applyAlignment="1">
      <alignment horizontal="center" wrapText="1"/>
    </xf>
    <xf numFmtId="0" fontId="9" fillId="0" borderId="0" xfId="0" applyFont="1" applyAlignment="1" applyProtection="1">
      <alignment horizontal="left"/>
      <protection locked="0"/>
    </xf>
    <xf numFmtId="0" fontId="0" fillId="0" borderId="0" xfId="0" applyFont="1" applyProtection="1">
      <protection locked="0"/>
    </xf>
    <xf numFmtId="0" fontId="27" fillId="0" borderId="0" xfId="0" applyFont="1" applyProtection="1">
      <protection locked="0"/>
    </xf>
    <xf numFmtId="1" fontId="28" fillId="0" borderId="0" xfId="0" applyNumberFormat="1" applyFont="1" applyProtection="1">
      <protection locked="0"/>
    </xf>
    <xf numFmtId="1" fontId="7" fillId="0" borderId="0" xfId="0" applyNumberFormat="1" applyFont="1" applyProtection="1">
      <protection locked="0"/>
    </xf>
    <xf numFmtId="0" fontId="9" fillId="0" borderId="1" xfId="0" applyFont="1" applyBorder="1" applyAlignment="1">
      <alignment horizontal="center"/>
    </xf>
    <xf numFmtId="0" fontId="20" fillId="0" borderId="0" xfId="0" applyFont="1" applyAlignment="1" applyProtection="1">
      <alignment horizontal="center"/>
      <protection locked="0"/>
    </xf>
    <xf numFmtId="1" fontId="29" fillId="0" borderId="0" xfId="0" applyNumberFormat="1" applyFont="1" applyAlignment="1" applyProtection="1">
      <alignment horizontal="center" vertical="center"/>
      <protection locked="0"/>
    </xf>
    <xf numFmtId="164" fontId="9" fillId="0" borderId="0" xfId="0" applyNumberFormat="1" applyFont="1" applyAlignment="1" applyProtection="1">
      <alignment horizontal="right" vertical="center"/>
      <protection locked="0"/>
    </xf>
    <xf numFmtId="9" fontId="0" fillId="6" borderId="10" xfId="0" applyNumberFormat="1" applyFill="1" applyBorder="1" applyAlignment="1">
      <alignment horizontal="center" wrapText="1"/>
    </xf>
    <xf numFmtId="1" fontId="0" fillId="6" borderId="10" xfId="0" applyNumberFormat="1" applyFill="1" applyBorder="1" applyAlignment="1">
      <alignment horizontal="center" wrapText="1"/>
    </xf>
    <xf numFmtId="0" fontId="8" fillId="0" borderId="1" xfId="0" applyFont="1" applyBorder="1" applyAlignment="1" applyProtection="1">
      <alignment horizont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9" fillId="0" borderId="4" xfId="0" applyFont="1" applyBorder="1" applyAlignment="1">
      <alignment horizontal="center"/>
    </xf>
    <xf numFmtId="0" fontId="7" fillId="0" borderId="12" xfId="0" applyFont="1" applyBorder="1" applyAlignment="1" applyProtection="1">
      <alignment horizontal="lef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13" xfId="0" applyFont="1" applyBorder="1" applyAlignment="1" applyProtection="1">
      <alignment horizontal="left"/>
      <protection locked="0"/>
    </xf>
    <xf numFmtId="3" fontId="0" fillId="0" borderId="1" xfId="0" applyNumberFormat="1" applyBorder="1" applyAlignment="1">
      <alignment horizontal="right" vertical="center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3" fontId="7" fillId="0" borderId="1" xfId="0" applyNumberFormat="1" applyFont="1" applyBorder="1" applyAlignment="1">
      <alignment horizontal="right"/>
    </xf>
    <xf numFmtId="0" fontId="9" fillId="5" borderId="12" xfId="0" applyFont="1" applyFill="1" applyBorder="1" applyAlignment="1" applyProtection="1">
      <alignment horizontal="center"/>
      <protection locked="0"/>
    </xf>
    <xf numFmtId="0" fontId="9" fillId="5" borderId="8" xfId="0" applyFont="1" applyFill="1" applyBorder="1" applyAlignment="1" applyProtection="1">
      <alignment horizontal="center"/>
      <protection locked="0"/>
    </xf>
    <xf numFmtId="0" fontId="9" fillId="5" borderId="13" xfId="0" applyFont="1" applyFill="1" applyBorder="1" applyAlignment="1" applyProtection="1">
      <alignment horizontal="center"/>
      <protection locked="0"/>
    </xf>
    <xf numFmtId="3" fontId="7" fillId="5" borderId="12" xfId="0" applyNumberFormat="1" applyFont="1" applyFill="1" applyBorder="1" applyAlignment="1">
      <alignment horizontal="right"/>
    </xf>
    <xf numFmtId="3" fontId="7" fillId="5" borderId="13" xfId="0" applyNumberFormat="1" applyFont="1" applyFill="1" applyBorder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left"/>
      <protection locked="0"/>
    </xf>
    <xf numFmtId="0" fontId="6" fillId="0" borderId="13" xfId="0" applyFont="1" applyBorder="1" applyAlignment="1" applyProtection="1">
      <alignment horizontal="left"/>
      <protection locked="0"/>
    </xf>
    <xf numFmtId="3" fontId="24" fillId="0" borderId="12" xfId="0" applyNumberFormat="1" applyFont="1" applyBorder="1" applyAlignment="1">
      <alignment horizontal="right"/>
    </xf>
    <xf numFmtId="3" fontId="24" fillId="0" borderId="13" xfId="0" applyNumberFormat="1" applyFont="1" applyBorder="1" applyAlignment="1">
      <alignment horizontal="right"/>
    </xf>
    <xf numFmtId="0" fontId="25" fillId="6" borderId="12" xfId="0" applyFont="1" applyFill="1" applyBorder="1" applyAlignment="1" applyProtection="1">
      <alignment horizontal="center"/>
      <protection locked="0"/>
    </xf>
    <xf numFmtId="0" fontId="25" fillId="6" borderId="8" xfId="0" applyFont="1" applyFill="1" applyBorder="1" applyAlignment="1" applyProtection="1">
      <alignment horizontal="center"/>
      <protection locked="0"/>
    </xf>
    <xf numFmtId="0" fontId="25" fillId="6" borderId="13" xfId="0" applyFont="1" applyFill="1" applyBorder="1" applyAlignment="1" applyProtection="1">
      <alignment horizontal="center"/>
      <protection locked="0"/>
    </xf>
    <xf numFmtId="3" fontId="7" fillId="0" borderId="12" xfId="0" applyNumberFormat="1" applyFont="1" applyBorder="1" applyAlignment="1">
      <alignment horizontal="right"/>
    </xf>
    <xf numFmtId="3" fontId="7" fillId="0" borderId="13" xfId="0" applyNumberFormat="1" applyFont="1" applyBorder="1" applyAlignment="1">
      <alignment horizontal="right"/>
    </xf>
    <xf numFmtId="0" fontId="7" fillId="0" borderId="12" xfId="0" applyFont="1" applyBorder="1" applyAlignment="1" applyProtection="1">
      <alignment horizontal="left" wrapText="1"/>
      <protection locked="0"/>
    </xf>
    <xf numFmtId="0" fontId="7" fillId="0" borderId="8" xfId="0" applyFont="1" applyBorder="1" applyAlignment="1" applyProtection="1">
      <alignment horizontal="left" wrapText="1"/>
      <protection locked="0"/>
    </xf>
    <xf numFmtId="0" fontId="7" fillId="0" borderId="13" xfId="0" applyFont="1" applyBorder="1" applyAlignment="1" applyProtection="1">
      <alignment horizontal="left" wrapText="1"/>
      <protection locked="0"/>
    </xf>
    <xf numFmtId="3" fontId="24" fillId="0" borderId="1" xfId="0" applyNumberFormat="1" applyFont="1" applyBorder="1" applyAlignment="1">
      <alignment horizontal="right"/>
    </xf>
    <xf numFmtId="166" fontId="9" fillId="6" borderId="9" xfId="0" applyNumberFormat="1" applyFont="1" applyFill="1" applyBorder="1" applyAlignment="1" applyProtection="1">
      <alignment horizontal="center"/>
      <protection locked="0"/>
    </xf>
    <xf numFmtId="166" fontId="9" fillId="6" borderId="18" xfId="0" applyNumberFormat="1" applyFont="1" applyFill="1" applyBorder="1" applyAlignment="1" applyProtection="1">
      <alignment horizontal="center"/>
      <protection locked="0"/>
    </xf>
    <xf numFmtId="166" fontId="9" fillId="6" borderId="15" xfId="0" applyNumberFormat="1" applyFont="1" applyFill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14" xfId="0" applyFont="1" applyBorder="1" applyAlignment="1" applyProtection="1">
      <alignment horizontal="left"/>
      <protection locked="0"/>
    </xf>
    <xf numFmtId="166" fontId="9" fillId="6" borderId="1" xfId="0" applyNumberFormat="1" applyFont="1" applyFill="1" applyBorder="1" applyAlignment="1" applyProtection="1">
      <alignment horizontal="center" vertical="center"/>
      <protection locked="0"/>
    </xf>
    <xf numFmtId="166" fontId="9" fillId="6" borderId="12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 applyProtection="1">
      <alignment horizontal="center" vertical="center" wrapText="1"/>
      <protection locked="0"/>
    </xf>
    <xf numFmtId="166" fontId="9" fillId="0" borderId="29" xfId="0" applyNumberFormat="1" applyFont="1" applyBorder="1" applyAlignment="1" applyProtection="1">
      <alignment horizontal="center" vertical="center"/>
      <protection locked="0"/>
    </xf>
    <xf numFmtId="166" fontId="9" fillId="0" borderId="16" xfId="0" applyNumberFormat="1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/>
      <protection locked="0"/>
    </xf>
    <xf numFmtId="0" fontId="9" fillId="0" borderId="9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30" fillId="6" borderId="1" xfId="0" applyFont="1" applyFill="1" applyBorder="1" applyAlignment="1" applyProtection="1">
      <alignment horizontal="right"/>
      <protection locked="0"/>
    </xf>
    <xf numFmtId="3" fontId="0" fillId="0" borderId="1" xfId="0" applyNumberFormat="1" applyFont="1" applyBorder="1" applyAlignment="1">
      <alignment horizontal="right" wrapText="1"/>
    </xf>
    <xf numFmtId="3" fontId="0" fillId="0" borderId="1" xfId="0" applyNumberFormat="1" applyFont="1" applyBorder="1" applyAlignment="1">
      <alignment horizontal="right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0" fillId="0" borderId="33" xfId="0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right"/>
      <protection locked="0"/>
    </xf>
    <xf numFmtId="3" fontId="0" fillId="0" borderId="1" xfId="0" applyNumberFormat="1" applyFont="1" applyBorder="1" applyAlignment="1" applyProtection="1">
      <alignment horizontal="right"/>
      <protection locked="0"/>
    </xf>
    <xf numFmtId="0" fontId="9" fillId="5" borderId="1" xfId="0" applyFont="1" applyFill="1" applyBorder="1" applyAlignment="1" applyProtection="1">
      <alignment horizontal="center"/>
      <protection locked="0"/>
    </xf>
    <xf numFmtId="3" fontId="7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 applyProtection="1">
      <alignment horizontal="left"/>
      <protection locked="0"/>
    </xf>
    <xf numFmtId="0" fontId="17" fillId="3" borderId="19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 wrapText="1"/>
    </xf>
    <xf numFmtId="0" fontId="18" fillId="3" borderId="22" xfId="0" applyFont="1" applyFill="1" applyBorder="1" applyAlignment="1">
      <alignment horizontal="center" vertical="center" wrapText="1"/>
    </xf>
    <xf numFmtId="0" fontId="18" fillId="3" borderId="25" xfId="0" applyFont="1" applyFill="1" applyBorder="1" applyAlignment="1">
      <alignment horizontal="center" vertical="center" wrapText="1"/>
    </xf>
    <xf numFmtId="0" fontId="18" fillId="3" borderId="23" xfId="0" applyFont="1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26" xfId="0" applyFont="1" applyFill="1" applyBorder="1" applyAlignment="1">
      <alignment vertical="center" wrapText="1"/>
    </xf>
    <xf numFmtId="0" fontId="18" fillId="3" borderId="27" xfId="0" applyFont="1" applyFill="1" applyBorder="1" applyAlignment="1">
      <alignment vertical="center" wrapText="1"/>
    </xf>
    <xf numFmtId="0" fontId="18" fillId="3" borderId="0" xfId="0" applyFont="1" applyFill="1" applyAlignment="1">
      <alignment vertical="center" wrapText="1"/>
    </xf>
    <xf numFmtId="0" fontId="18" fillId="3" borderId="28" xfId="0" applyFont="1" applyFill="1" applyBorder="1" applyAlignment="1">
      <alignment vertical="center" wrapText="1"/>
    </xf>
    <xf numFmtId="0" fontId="22" fillId="3" borderId="19" xfId="0" applyFont="1" applyFill="1" applyBorder="1" applyAlignment="1">
      <alignment horizontal="center" vertical="center" wrapText="1"/>
    </xf>
    <xf numFmtId="0" fontId="22" fillId="3" borderId="20" xfId="0" applyFont="1" applyFill="1" applyBorder="1" applyAlignment="1">
      <alignment horizontal="center" vertical="center" wrapText="1"/>
    </xf>
    <xf numFmtId="0" fontId="22" fillId="3" borderId="21" xfId="0" applyFont="1" applyFill="1" applyBorder="1" applyAlignment="1">
      <alignment horizontal="center" vertical="center" wrapText="1"/>
    </xf>
    <xf numFmtId="0" fontId="22" fillId="3" borderId="22" xfId="0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horizontal="center" vertical="center" wrapText="1"/>
    </xf>
    <xf numFmtId="0" fontId="21" fillId="3" borderId="22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center" vertical="center" wrapText="1"/>
    </xf>
    <xf numFmtId="0" fontId="21" fillId="3" borderId="21" xfId="0" applyFont="1" applyFill="1" applyBorder="1" applyAlignment="1">
      <alignment horizontal="center" vertical="center" wrapText="1"/>
    </xf>
    <xf numFmtId="0" fontId="21" fillId="3" borderId="26" xfId="0" applyFont="1" applyFill="1" applyBorder="1" applyAlignment="1">
      <alignment vertical="center" wrapText="1"/>
    </xf>
    <xf numFmtId="0" fontId="21" fillId="3" borderId="27" xfId="0" applyFont="1" applyFill="1" applyBorder="1" applyAlignment="1">
      <alignment vertical="center" wrapText="1"/>
    </xf>
    <xf numFmtId="0" fontId="21" fillId="3" borderId="0" xfId="0" applyFont="1" applyFill="1" applyAlignment="1">
      <alignment vertical="center" wrapText="1"/>
    </xf>
    <xf numFmtId="0" fontId="21" fillId="3" borderId="28" xfId="0" applyFont="1" applyFill="1" applyBorder="1" applyAlignment="1">
      <alignment vertical="center" wrapText="1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" xfId="1"/>
    <cellStyle name="Normal 3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Zalo%20Received%20Files/30-12-2024_Bieu%20tinh%20kinh%20phi%20_Dieu%205-Dieu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1 Điều 5"/>
      <sheetName val="K2 Điều 5 (2)"/>
      <sheetName val="K2 Điều 5"/>
      <sheetName val="K5 Điều 5"/>
      <sheetName val="Điều 6"/>
      <sheetName val="Điều 7 PL1"/>
      <sheetName val="Điều 7 PL2"/>
      <sheetName val="Điều 8"/>
      <sheetName val="Bảng ngày nghỉ hưu"/>
      <sheetName val="Bang nghi huu PL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">
          <cell r="D4">
            <v>1</v>
          </cell>
          <cell r="E4">
            <v>1961</v>
          </cell>
          <cell r="G4">
            <v>5</v>
          </cell>
          <cell r="H4">
            <v>2021</v>
          </cell>
          <cell r="I4">
            <v>1</v>
          </cell>
          <cell r="J4">
            <v>1966</v>
          </cell>
          <cell r="L4">
            <v>6</v>
          </cell>
          <cell r="M4">
            <v>2021</v>
          </cell>
        </row>
        <row r="5">
          <cell r="D5">
            <v>2</v>
          </cell>
          <cell r="E5">
            <v>1961</v>
          </cell>
          <cell r="G5">
            <v>6</v>
          </cell>
          <cell r="H5">
            <v>2021</v>
          </cell>
          <cell r="I5">
            <v>2</v>
          </cell>
          <cell r="J5">
            <v>1966</v>
          </cell>
          <cell r="L5">
            <v>7</v>
          </cell>
          <cell r="M5">
            <v>2021</v>
          </cell>
        </row>
        <row r="7">
          <cell r="D7">
            <v>3</v>
          </cell>
          <cell r="E7">
            <v>1961</v>
          </cell>
          <cell r="G7">
            <v>7</v>
          </cell>
          <cell r="H7">
            <v>2021</v>
          </cell>
          <cell r="I7">
            <v>3</v>
          </cell>
          <cell r="J7">
            <v>1966</v>
          </cell>
          <cell r="L7">
            <v>8</v>
          </cell>
          <cell r="M7">
            <v>2021</v>
          </cell>
        </row>
        <row r="8">
          <cell r="D8">
            <v>4</v>
          </cell>
          <cell r="E8">
            <v>1961</v>
          </cell>
          <cell r="G8">
            <v>8</v>
          </cell>
          <cell r="H8">
            <v>2021</v>
          </cell>
          <cell r="I8">
            <v>4</v>
          </cell>
          <cell r="J8">
            <v>1966</v>
          </cell>
          <cell r="L8">
            <v>9</v>
          </cell>
          <cell r="M8">
            <v>2021</v>
          </cell>
        </row>
        <row r="9">
          <cell r="D9">
            <v>5</v>
          </cell>
          <cell r="E9">
            <v>1961</v>
          </cell>
          <cell r="G9">
            <v>9</v>
          </cell>
          <cell r="H9">
            <v>2021</v>
          </cell>
          <cell r="I9">
            <v>5</v>
          </cell>
          <cell r="J9">
            <v>1966</v>
          </cell>
          <cell r="L9">
            <v>10</v>
          </cell>
          <cell r="M9">
            <v>2021</v>
          </cell>
        </row>
        <row r="10">
          <cell r="D10">
            <v>6</v>
          </cell>
          <cell r="E10">
            <v>1961</v>
          </cell>
          <cell r="G10">
            <v>10</v>
          </cell>
          <cell r="H10">
            <v>2021</v>
          </cell>
          <cell r="I10">
            <v>6</v>
          </cell>
          <cell r="J10">
            <v>1966</v>
          </cell>
          <cell r="L10">
            <v>11</v>
          </cell>
          <cell r="M10">
            <v>2021</v>
          </cell>
        </row>
        <row r="11">
          <cell r="D11">
            <v>7</v>
          </cell>
          <cell r="E11">
            <v>1961</v>
          </cell>
          <cell r="G11">
            <v>11</v>
          </cell>
          <cell r="H11">
            <v>2021</v>
          </cell>
          <cell r="I11">
            <v>7</v>
          </cell>
          <cell r="J11">
            <v>1966</v>
          </cell>
          <cell r="L11">
            <v>12</v>
          </cell>
          <cell r="M11">
            <v>2021</v>
          </cell>
        </row>
        <row r="12">
          <cell r="D12">
            <v>8</v>
          </cell>
          <cell r="E12">
            <v>1961</v>
          </cell>
          <cell r="G12">
            <v>12</v>
          </cell>
          <cell r="H12">
            <v>2021</v>
          </cell>
          <cell r="I12">
            <v>8</v>
          </cell>
          <cell r="J12">
            <v>1966</v>
          </cell>
          <cell r="L12">
            <v>1</v>
          </cell>
          <cell r="M12">
            <v>2022</v>
          </cell>
        </row>
        <row r="13">
          <cell r="D13">
            <v>9</v>
          </cell>
          <cell r="E13">
            <v>1961</v>
          </cell>
          <cell r="G13">
            <v>1</v>
          </cell>
          <cell r="H13">
            <v>2022</v>
          </cell>
          <cell r="I13">
            <v>9</v>
          </cell>
          <cell r="J13">
            <v>1966</v>
          </cell>
          <cell r="L13">
            <v>6</v>
          </cell>
          <cell r="M13">
            <v>2022</v>
          </cell>
        </row>
        <row r="14">
          <cell r="D14">
            <v>10</v>
          </cell>
          <cell r="E14">
            <v>1961</v>
          </cell>
          <cell r="G14">
            <v>5</v>
          </cell>
          <cell r="H14">
            <v>2022</v>
          </cell>
          <cell r="I14">
            <v>10</v>
          </cell>
          <cell r="J14">
            <v>1966</v>
          </cell>
          <cell r="L14">
            <v>7</v>
          </cell>
          <cell r="M14">
            <v>2022</v>
          </cell>
        </row>
        <row r="15">
          <cell r="D15">
            <v>11</v>
          </cell>
          <cell r="E15">
            <v>1961</v>
          </cell>
          <cell r="G15">
            <v>6</v>
          </cell>
          <cell r="H15">
            <v>2022</v>
          </cell>
          <cell r="I15">
            <v>11</v>
          </cell>
          <cell r="J15">
            <v>1966</v>
          </cell>
          <cell r="L15">
            <v>8</v>
          </cell>
          <cell r="M15">
            <v>2022</v>
          </cell>
        </row>
        <row r="16">
          <cell r="D16">
            <v>12</v>
          </cell>
          <cell r="E16">
            <v>1961</v>
          </cell>
          <cell r="G16">
            <v>7</v>
          </cell>
          <cell r="H16">
            <v>2022</v>
          </cell>
          <cell r="I16">
            <v>12</v>
          </cell>
          <cell r="J16">
            <v>1966</v>
          </cell>
          <cell r="L16">
            <v>9</v>
          </cell>
          <cell r="M16">
            <v>2022</v>
          </cell>
        </row>
        <row r="17">
          <cell r="D17">
            <v>1</v>
          </cell>
          <cell r="E17">
            <v>1962</v>
          </cell>
          <cell r="G17">
            <v>8</v>
          </cell>
          <cell r="H17">
            <v>2022</v>
          </cell>
          <cell r="I17">
            <v>1</v>
          </cell>
          <cell r="J17">
            <v>1967</v>
          </cell>
          <cell r="L17">
            <v>10</v>
          </cell>
          <cell r="M17">
            <v>2022</v>
          </cell>
        </row>
        <row r="18">
          <cell r="D18">
            <v>2</v>
          </cell>
          <cell r="E18">
            <v>1962</v>
          </cell>
          <cell r="G18">
            <v>9</v>
          </cell>
          <cell r="H18">
            <v>2022</v>
          </cell>
          <cell r="I18">
            <v>2</v>
          </cell>
          <cell r="J18">
            <v>1967</v>
          </cell>
          <cell r="L18">
            <v>11</v>
          </cell>
          <cell r="M18">
            <v>2022</v>
          </cell>
        </row>
        <row r="19">
          <cell r="D19">
            <v>3</v>
          </cell>
          <cell r="E19">
            <v>1962</v>
          </cell>
          <cell r="G19">
            <v>10</v>
          </cell>
          <cell r="H19">
            <v>2022</v>
          </cell>
          <cell r="I19">
            <v>3</v>
          </cell>
          <cell r="J19">
            <v>1967</v>
          </cell>
          <cell r="L19">
            <v>12</v>
          </cell>
          <cell r="M19">
            <v>2022</v>
          </cell>
        </row>
        <row r="20">
          <cell r="D20">
            <v>4</v>
          </cell>
          <cell r="E20">
            <v>1962</v>
          </cell>
          <cell r="G20">
            <v>11</v>
          </cell>
          <cell r="H20">
            <v>2022</v>
          </cell>
          <cell r="I20">
            <v>4</v>
          </cell>
          <cell r="J20">
            <v>1967</v>
          </cell>
          <cell r="L20">
            <v>1</v>
          </cell>
          <cell r="M20">
            <v>2023</v>
          </cell>
        </row>
        <row r="21">
          <cell r="D21">
            <v>5</v>
          </cell>
          <cell r="E21">
            <v>1962</v>
          </cell>
          <cell r="G21">
            <v>12</v>
          </cell>
          <cell r="H21">
            <v>2022</v>
          </cell>
          <cell r="I21">
            <v>5</v>
          </cell>
          <cell r="J21">
            <v>1967</v>
          </cell>
          <cell r="L21">
            <v>6</v>
          </cell>
          <cell r="M21">
            <v>2023</v>
          </cell>
        </row>
        <row r="22">
          <cell r="D22">
            <v>6</v>
          </cell>
          <cell r="E22">
            <v>1962</v>
          </cell>
          <cell r="G22">
            <v>1</v>
          </cell>
          <cell r="H22">
            <v>2023</v>
          </cell>
          <cell r="I22">
            <v>6</v>
          </cell>
          <cell r="J22">
            <v>1967</v>
          </cell>
          <cell r="L22">
            <v>7</v>
          </cell>
          <cell r="M22">
            <v>2023</v>
          </cell>
        </row>
        <row r="23">
          <cell r="D23">
            <v>7</v>
          </cell>
          <cell r="E23">
            <v>1962</v>
          </cell>
          <cell r="G23">
            <v>5</v>
          </cell>
          <cell r="H23">
            <v>2023</v>
          </cell>
          <cell r="I23">
            <v>7</v>
          </cell>
          <cell r="J23">
            <v>1967</v>
          </cell>
          <cell r="L23">
            <v>8</v>
          </cell>
          <cell r="M23">
            <v>2023</v>
          </cell>
        </row>
        <row r="24">
          <cell r="D24">
            <v>8</v>
          </cell>
          <cell r="E24">
            <v>1962</v>
          </cell>
          <cell r="G24">
            <v>6</v>
          </cell>
          <cell r="H24">
            <v>2023</v>
          </cell>
          <cell r="I24">
            <v>8</v>
          </cell>
          <cell r="J24">
            <v>1967</v>
          </cell>
          <cell r="L24">
            <v>9</v>
          </cell>
          <cell r="M24">
            <v>2023</v>
          </cell>
        </row>
        <row r="25">
          <cell r="D25">
            <v>9</v>
          </cell>
          <cell r="E25">
            <v>1962</v>
          </cell>
          <cell r="G25">
            <v>7</v>
          </cell>
          <cell r="H25">
            <v>2023</v>
          </cell>
          <cell r="I25">
            <v>9</v>
          </cell>
          <cell r="J25">
            <v>1967</v>
          </cell>
          <cell r="L25">
            <v>10</v>
          </cell>
          <cell r="M25">
            <v>2023</v>
          </cell>
        </row>
        <row r="26">
          <cell r="D26">
            <v>10</v>
          </cell>
          <cell r="E26">
            <v>1962</v>
          </cell>
          <cell r="G26">
            <v>8</v>
          </cell>
          <cell r="H26">
            <v>2023</v>
          </cell>
          <cell r="I26">
            <v>10</v>
          </cell>
          <cell r="J26">
            <v>1967</v>
          </cell>
          <cell r="L26">
            <v>11</v>
          </cell>
          <cell r="M26">
            <v>2023</v>
          </cell>
        </row>
        <row r="27">
          <cell r="D27">
            <v>11</v>
          </cell>
          <cell r="E27">
            <v>1962</v>
          </cell>
          <cell r="G27">
            <v>9</v>
          </cell>
          <cell r="H27">
            <v>2023</v>
          </cell>
          <cell r="I27">
            <v>11</v>
          </cell>
          <cell r="J27">
            <v>1967</v>
          </cell>
          <cell r="L27">
            <v>12</v>
          </cell>
          <cell r="M27">
            <v>2023</v>
          </cell>
        </row>
        <row r="28">
          <cell r="D28">
            <v>12</v>
          </cell>
          <cell r="E28">
            <v>1962</v>
          </cell>
          <cell r="G28">
            <v>10</v>
          </cell>
          <cell r="H28">
            <v>2023</v>
          </cell>
          <cell r="I28">
            <v>12</v>
          </cell>
          <cell r="J28">
            <v>1967</v>
          </cell>
          <cell r="L28">
            <v>1</v>
          </cell>
          <cell r="M28">
            <v>2024</v>
          </cell>
        </row>
        <row r="29">
          <cell r="D29">
            <v>1</v>
          </cell>
          <cell r="E29">
            <v>1963</v>
          </cell>
          <cell r="G29">
            <v>11</v>
          </cell>
          <cell r="H29">
            <v>2023</v>
          </cell>
          <cell r="I29">
            <v>1</v>
          </cell>
          <cell r="J29">
            <v>1968</v>
          </cell>
          <cell r="L29">
            <v>6</v>
          </cell>
          <cell r="M29">
            <v>2024</v>
          </cell>
        </row>
        <row r="30">
          <cell r="D30">
            <v>2</v>
          </cell>
          <cell r="E30">
            <v>1963</v>
          </cell>
          <cell r="G30">
            <v>12</v>
          </cell>
          <cell r="H30">
            <v>2023</v>
          </cell>
          <cell r="I30">
            <v>2</v>
          </cell>
          <cell r="J30">
            <v>1968</v>
          </cell>
          <cell r="L30">
            <v>7</v>
          </cell>
          <cell r="M30">
            <v>2024</v>
          </cell>
        </row>
        <row r="31">
          <cell r="D31">
            <v>3</v>
          </cell>
          <cell r="E31">
            <v>1963</v>
          </cell>
          <cell r="G31">
            <v>1</v>
          </cell>
          <cell r="H31">
            <v>2024</v>
          </cell>
          <cell r="I31">
            <v>3</v>
          </cell>
          <cell r="J31">
            <v>1968</v>
          </cell>
          <cell r="L31">
            <v>8</v>
          </cell>
          <cell r="M31">
            <v>2024</v>
          </cell>
        </row>
        <row r="32">
          <cell r="D32">
            <v>4</v>
          </cell>
          <cell r="E32">
            <v>1963</v>
          </cell>
          <cell r="G32">
            <v>5</v>
          </cell>
          <cell r="H32">
            <v>2024</v>
          </cell>
          <cell r="I32">
            <v>4</v>
          </cell>
          <cell r="J32">
            <v>1968</v>
          </cell>
          <cell r="L32">
            <v>9</v>
          </cell>
          <cell r="M32">
            <v>2024</v>
          </cell>
        </row>
        <row r="33">
          <cell r="D33">
            <v>5</v>
          </cell>
          <cell r="E33">
            <v>1963</v>
          </cell>
          <cell r="G33">
            <v>6</v>
          </cell>
          <cell r="H33">
            <v>2024</v>
          </cell>
          <cell r="I33">
            <v>5</v>
          </cell>
          <cell r="J33">
            <v>1968</v>
          </cell>
          <cell r="L33">
            <v>10</v>
          </cell>
          <cell r="M33">
            <v>2024</v>
          </cell>
        </row>
        <row r="34">
          <cell r="D34">
            <v>6</v>
          </cell>
          <cell r="E34">
            <v>1963</v>
          </cell>
          <cell r="G34">
            <v>7</v>
          </cell>
          <cell r="H34">
            <v>2024</v>
          </cell>
          <cell r="I34">
            <v>6</v>
          </cell>
          <cell r="J34">
            <v>1968</v>
          </cell>
          <cell r="L34">
            <v>11</v>
          </cell>
          <cell r="M34">
            <v>2024</v>
          </cell>
        </row>
        <row r="35">
          <cell r="D35">
            <v>7</v>
          </cell>
          <cell r="E35">
            <v>1963</v>
          </cell>
          <cell r="G35">
            <v>8</v>
          </cell>
          <cell r="H35">
            <v>2024</v>
          </cell>
          <cell r="I35">
            <v>7</v>
          </cell>
          <cell r="J35">
            <v>1968</v>
          </cell>
          <cell r="L35">
            <v>12</v>
          </cell>
          <cell r="M35">
            <v>2024</v>
          </cell>
        </row>
        <row r="36">
          <cell r="D36">
            <v>8</v>
          </cell>
          <cell r="E36">
            <v>1963</v>
          </cell>
          <cell r="G36">
            <v>9</v>
          </cell>
          <cell r="H36">
            <v>2024</v>
          </cell>
          <cell r="I36">
            <v>8</v>
          </cell>
          <cell r="J36">
            <v>1968</v>
          </cell>
          <cell r="L36">
            <v>1</v>
          </cell>
          <cell r="M36">
            <v>2025</v>
          </cell>
        </row>
        <row r="37">
          <cell r="D37">
            <v>9</v>
          </cell>
          <cell r="E37">
            <v>1963</v>
          </cell>
          <cell r="G37">
            <v>10</v>
          </cell>
          <cell r="H37">
            <v>2024</v>
          </cell>
          <cell r="I37">
            <v>9</v>
          </cell>
          <cell r="J37">
            <v>1968</v>
          </cell>
          <cell r="L37">
            <v>6</v>
          </cell>
          <cell r="M37">
            <v>2025</v>
          </cell>
        </row>
        <row r="38">
          <cell r="D38">
            <v>10</v>
          </cell>
          <cell r="E38">
            <v>1963</v>
          </cell>
          <cell r="G38">
            <v>11</v>
          </cell>
          <cell r="H38">
            <v>2024</v>
          </cell>
          <cell r="I38">
            <v>10</v>
          </cell>
          <cell r="J38">
            <v>1968</v>
          </cell>
          <cell r="L38">
            <v>7</v>
          </cell>
          <cell r="M38">
            <v>2025</v>
          </cell>
        </row>
        <row r="39">
          <cell r="D39">
            <v>11</v>
          </cell>
          <cell r="E39">
            <v>1963</v>
          </cell>
          <cell r="G39">
            <v>12</v>
          </cell>
          <cell r="H39">
            <v>2024</v>
          </cell>
          <cell r="I39">
            <v>11</v>
          </cell>
          <cell r="J39">
            <v>1968</v>
          </cell>
          <cell r="L39">
            <v>8</v>
          </cell>
          <cell r="M39">
            <v>2025</v>
          </cell>
        </row>
        <row r="40">
          <cell r="D40">
            <v>12</v>
          </cell>
          <cell r="E40">
            <v>1963</v>
          </cell>
          <cell r="G40">
            <v>1</v>
          </cell>
          <cell r="H40">
            <v>2025</v>
          </cell>
          <cell r="I40">
            <v>12</v>
          </cell>
          <cell r="J40">
            <v>1968</v>
          </cell>
          <cell r="L40">
            <v>9</v>
          </cell>
          <cell r="M40">
            <v>2025</v>
          </cell>
        </row>
        <row r="41">
          <cell r="D41">
            <v>1</v>
          </cell>
          <cell r="E41">
            <v>1964</v>
          </cell>
          <cell r="G41">
            <v>5</v>
          </cell>
          <cell r="H41">
            <v>2025</v>
          </cell>
          <cell r="I41">
            <v>1</v>
          </cell>
          <cell r="J41">
            <v>1969</v>
          </cell>
          <cell r="L41">
            <v>10</v>
          </cell>
          <cell r="M41">
            <v>2025</v>
          </cell>
        </row>
        <row r="42">
          <cell r="D42">
            <v>2</v>
          </cell>
          <cell r="E42">
            <v>1964</v>
          </cell>
          <cell r="G42">
            <v>6</v>
          </cell>
          <cell r="H42">
            <v>2025</v>
          </cell>
          <cell r="I42">
            <v>2</v>
          </cell>
          <cell r="J42">
            <v>1969</v>
          </cell>
          <cell r="L42">
            <v>11</v>
          </cell>
          <cell r="M42">
            <v>2025</v>
          </cell>
        </row>
        <row r="43">
          <cell r="D43">
            <v>3</v>
          </cell>
          <cell r="E43">
            <v>1964</v>
          </cell>
          <cell r="G43">
            <v>7</v>
          </cell>
          <cell r="H43">
            <v>2025</v>
          </cell>
          <cell r="I43">
            <v>3</v>
          </cell>
          <cell r="J43">
            <v>1969</v>
          </cell>
          <cell r="L43">
            <v>12</v>
          </cell>
          <cell r="M43">
            <v>2025</v>
          </cell>
        </row>
        <row r="44">
          <cell r="D44">
            <v>4</v>
          </cell>
          <cell r="E44">
            <v>1964</v>
          </cell>
          <cell r="G44">
            <v>8</v>
          </cell>
          <cell r="H44">
            <v>2025</v>
          </cell>
          <cell r="I44">
            <v>4</v>
          </cell>
          <cell r="J44">
            <v>1969</v>
          </cell>
          <cell r="L44">
            <v>1</v>
          </cell>
          <cell r="M44">
            <v>2026</v>
          </cell>
        </row>
        <row r="45">
          <cell r="D45">
            <v>5</v>
          </cell>
          <cell r="E45">
            <v>1964</v>
          </cell>
          <cell r="G45">
            <v>9</v>
          </cell>
          <cell r="H45">
            <v>2025</v>
          </cell>
          <cell r="I45">
            <v>5</v>
          </cell>
          <cell r="J45">
            <v>1969</v>
          </cell>
          <cell r="L45">
            <v>6</v>
          </cell>
          <cell r="M45">
            <v>2026</v>
          </cell>
        </row>
        <row r="46">
          <cell r="D46">
            <v>6</v>
          </cell>
          <cell r="E46">
            <v>1964</v>
          </cell>
          <cell r="G46">
            <v>10</v>
          </cell>
          <cell r="H46">
            <v>2025</v>
          </cell>
          <cell r="I46">
            <v>6</v>
          </cell>
          <cell r="J46">
            <v>1969</v>
          </cell>
          <cell r="L46">
            <v>7</v>
          </cell>
          <cell r="M46">
            <v>2026</v>
          </cell>
        </row>
        <row r="47">
          <cell r="D47">
            <v>7</v>
          </cell>
          <cell r="E47">
            <v>1964</v>
          </cell>
          <cell r="G47">
            <v>11</v>
          </cell>
          <cell r="H47">
            <v>2025</v>
          </cell>
          <cell r="I47">
            <v>7</v>
          </cell>
          <cell r="J47">
            <v>1969</v>
          </cell>
          <cell r="L47">
            <v>8</v>
          </cell>
          <cell r="M47">
            <v>2026</v>
          </cell>
        </row>
        <row r="48">
          <cell r="D48">
            <v>8</v>
          </cell>
          <cell r="E48">
            <v>1964</v>
          </cell>
          <cell r="G48">
            <v>12</v>
          </cell>
          <cell r="H48">
            <v>2025</v>
          </cell>
          <cell r="I48">
            <v>8</v>
          </cell>
          <cell r="J48">
            <v>1969</v>
          </cell>
          <cell r="L48">
            <v>9</v>
          </cell>
          <cell r="M48">
            <v>2026</v>
          </cell>
        </row>
        <row r="49">
          <cell r="D49">
            <v>9</v>
          </cell>
          <cell r="E49">
            <v>1964</v>
          </cell>
          <cell r="G49">
            <v>1</v>
          </cell>
          <cell r="H49">
            <v>2026</v>
          </cell>
          <cell r="I49">
            <v>9</v>
          </cell>
          <cell r="J49">
            <v>1969</v>
          </cell>
          <cell r="L49">
            <v>10</v>
          </cell>
          <cell r="M49">
            <v>2026</v>
          </cell>
        </row>
        <row r="50">
          <cell r="D50">
            <v>10</v>
          </cell>
          <cell r="E50">
            <v>1964</v>
          </cell>
          <cell r="G50">
            <v>5</v>
          </cell>
          <cell r="H50">
            <v>2026</v>
          </cell>
          <cell r="I50">
            <v>10</v>
          </cell>
          <cell r="J50">
            <v>1969</v>
          </cell>
          <cell r="L50">
            <v>11</v>
          </cell>
          <cell r="M50">
            <v>2026</v>
          </cell>
        </row>
        <row r="51">
          <cell r="D51">
            <v>11</v>
          </cell>
          <cell r="E51">
            <v>1964</v>
          </cell>
          <cell r="G51">
            <v>6</v>
          </cell>
          <cell r="H51">
            <v>2026</v>
          </cell>
          <cell r="I51">
            <v>11</v>
          </cell>
          <cell r="J51">
            <v>1969</v>
          </cell>
          <cell r="L51">
            <v>12</v>
          </cell>
          <cell r="M51">
            <v>2026</v>
          </cell>
        </row>
        <row r="52">
          <cell r="D52">
            <v>12</v>
          </cell>
          <cell r="E52">
            <v>1964</v>
          </cell>
          <cell r="G52">
            <v>7</v>
          </cell>
          <cell r="H52">
            <v>2026</v>
          </cell>
          <cell r="I52">
            <v>12</v>
          </cell>
          <cell r="J52">
            <v>1969</v>
          </cell>
          <cell r="L52">
            <v>1</v>
          </cell>
          <cell r="M52">
            <v>2027</v>
          </cell>
        </row>
        <row r="53">
          <cell r="D53">
            <v>1</v>
          </cell>
          <cell r="E53">
            <v>1965</v>
          </cell>
          <cell r="G53">
            <v>8</v>
          </cell>
          <cell r="H53">
            <v>2026</v>
          </cell>
          <cell r="I53">
            <v>1</v>
          </cell>
          <cell r="J53">
            <v>1970</v>
          </cell>
          <cell r="L53">
            <v>6</v>
          </cell>
          <cell r="M53">
            <v>2027</v>
          </cell>
        </row>
        <row r="54">
          <cell r="D54">
            <v>2</v>
          </cell>
          <cell r="E54">
            <v>1965</v>
          </cell>
          <cell r="G54">
            <v>9</v>
          </cell>
          <cell r="H54">
            <v>2026</v>
          </cell>
          <cell r="I54">
            <v>2</v>
          </cell>
          <cell r="J54">
            <v>1970</v>
          </cell>
          <cell r="L54">
            <v>7</v>
          </cell>
          <cell r="M54">
            <v>2027</v>
          </cell>
        </row>
        <row r="55">
          <cell r="D55">
            <v>3</v>
          </cell>
          <cell r="E55">
            <v>1965</v>
          </cell>
          <cell r="G55">
            <v>10</v>
          </cell>
          <cell r="H55">
            <v>2026</v>
          </cell>
          <cell r="I55">
            <v>3</v>
          </cell>
          <cell r="J55">
            <v>1970</v>
          </cell>
          <cell r="L55">
            <v>8</v>
          </cell>
          <cell r="M55">
            <v>2027</v>
          </cell>
        </row>
        <row r="56">
          <cell r="D56">
            <v>4</v>
          </cell>
          <cell r="E56">
            <v>1965</v>
          </cell>
          <cell r="G56">
            <v>11</v>
          </cell>
          <cell r="H56">
            <v>2026</v>
          </cell>
          <cell r="I56">
            <v>4</v>
          </cell>
          <cell r="J56">
            <v>1970</v>
          </cell>
          <cell r="L56">
            <v>9</v>
          </cell>
          <cell r="M56">
            <v>2027</v>
          </cell>
        </row>
        <row r="57">
          <cell r="D57">
            <v>5</v>
          </cell>
          <cell r="E57">
            <v>1965</v>
          </cell>
          <cell r="G57">
            <v>12</v>
          </cell>
          <cell r="H57">
            <v>2026</v>
          </cell>
          <cell r="I57">
            <v>5</v>
          </cell>
          <cell r="J57">
            <v>1970</v>
          </cell>
          <cell r="L57">
            <v>10</v>
          </cell>
          <cell r="M57">
            <v>2027</v>
          </cell>
        </row>
        <row r="58">
          <cell r="D58">
            <v>6</v>
          </cell>
          <cell r="E58">
            <v>1965</v>
          </cell>
          <cell r="G58">
            <v>1</v>
          </cell>
          <cell r="H58">
            <v>2027</v>
          </cell>
          <cell r="I58">
            <v>6</v>
          </cell>
          <cell r="J58">
            <v>1970</v>
          </cell>
          <cell r="L58">
            <v>11</v>
          </cell>
          <cell r="M58">
            <v>2027</v>
          </cell>
        </row>
        <row r="59">
          <cell r="D59">
            <v>7</v>
          </cell>
          <cell r="E59">
            <v>1965</v>
          </cell>
          <cell r="G59">
            <v>5</v>
          </cell>
          <cell r="H59">
            <v>2027</v>
          </cell>
          <cell r="I59">
            <v>7</v>
          </cell>
          <cell r="J59">
            <v>1970</v>
          </cell>
          <cell r="L59">
            <v>12</v>
          </cell>
          <cell r="M59">
            <v>2027</v>
          </cell>
        </row>
        <row r="60">
          <cell r="D60">
            <v>8</v>
          </cell>
          <cell r="E60">
            <v>1965</v>
          </cell>
          <cell r="G60">
            <v>6</v>
          </cell>
          <cell r="H60">
            <v>2027</v>
          </cell>
          <cell r="I60">
            <v>8</v>
          </cell>
          <cell r="J60">
            <v>1970</v>
          </cell>
          <cell r="L60">
            <v>1</v>
          </cell>
          <cell r="M60">
            <v>2028</v>
          </cell>
        </row>
        <row r="61">
          <cell r="D61">
            <v>9</v>
          </cell>
          <cell r="E61">
            <v>1965</v>
          </cell>
          <cell r="G61">
            <v>7</v>
          </cell>
          <cell r="H61">
            <v>2027</v>
          </cell>
          <cell r="I61">
            <v>9</v>
          </cell>
          <cell r="J61">
            <v>1970</v>
          </cell>
          <cell r="L61">
            <v>6</v>
          </cell>
          <cell r="M61">
            <v>2028</v>
          </cell>
        </row>
        <row r="62">
          <cell r="D62">
            <v>10</v>
          </cell>
          <cell r="E62">
            <v>1965</v>
          </cell>
          <cell r="G62">
            <v>8</v>
          </cell>
          <cell r="H62">
            <v>2027</v>
          </cell>
          <cell r="I62">
            <v>10</v>
          </cell>
          <cell r="J62">
            <v>1970</v>
          </cell>
          <cell r="L62">
            <v>7</v>
          </cell>
          <cell r="M62">
            <v>2028</v>
          </cell>
        </row>
        <row r="63">
          <cell r="D63">
            <v>11</v>
          </cell>
          <cell r="E63">
            <v>1965</v>
          </cell>
          <cell r="G63">
            <v>9</v>
          </cell>
          <cell r="H63">
            <v>2027</v>
          </cell>
          <cell r="I63">
            <v>11</v>
          </cell>
          <cell r="J63">
            <v>1970</v>
          </cell>
          <cell r="L63">
            <v>8</v>
          </cell>
          <cell r="M63">
            <v>2028</v>
          </cell>
        </row>
        <row r="64">
          <cell r="D64">
            <v>12</v>
          </cell>
          <cell r="E64">
            <v>1965</v>
          </cell>
          <cell r="G64">
            <v>10</v>
          </cell>
          <cell r="H64">
            <v>2027</v>
          </cell>
          <cell r="I64">
            <v>12</v>
          </cell>
          <cell r="J64">
            <v>1970</v>
          </cell>
          <cell r="L64">
            <v>9</v>
          </cell>
          <cell r="M64">
            <v>2028</v>
          </cell>
        </row>
        <row r="65">
          <cell r="D65">
            <v>1</v>
          </cell>
          <cell r="E65">
            <v>1966</v>
          </cell>
          <cell r="G65">
            <v>11</v>
          </cell>
          <cell r="H65">
            <v>2027</v>
          </cell>
          <cell r="I65">
            <v>1</v>
          </cell>
          <cell r="J65">
            <v>1971</v>
          </cell>
          <cell r="L65">
            <v>10</v>
          </cell>
          <cell r="M65">
            <v>2028</v>
          </cell>
        </row>
        <row r="66">
          <cell r="D66">
            <v>2</v>
          </cell>
          <cell r="E66">
            <v>1966</v>
          </cell>
          <cell r="G66">
            <v>12</v>
          </cell>
          <cell r="H66">
            <v>2027</v>
          </cell>
          <cell r="I66">
            <v>2</v>
          </cell>
          <cell r="J66">
            <v>1971</v>
          </cell>
          <cell r="L66">
            <v>11</v>
          </cell>
          <cell r="M66">
            <v>2028</v>
          </cell>
        </row>
        <row r="67">
          <cell r="D67">
            <v>3</v>
          </cell>
          <cell r="E67">
            <v>1966</v>
          </cell>
          <cell r="G67">
            <v>1</v>
          </cell>
          <cell r="H67">
            <v>2028</v>
          </cell>
          <cell r="I67">
            <v>3</v>
          </cell>
          <cell r="J67">
            <v>1971</v>
          </cell>
          <cell r="L67">
            <v>12</v>
          </cell>
          <cell r="M67">
            <v>2028</v>
          </cell>
        </row>
        <row r="68">
          <cell r="I68">
            <v>4</v>
          </cell>
          <cell r="J68">
            <v>1971</v>
          </cell>
          <cell r="L68">
            <v>1</v>
          </cell>
          <cell r="M68">
            <v>2029</v>
          </cell>
        </row>
        <row r="69">
          <cell r="I69">
            <v>5</v>
          </cell>
          <cell r="J69">
            <v>1971</v>
          </cell>
          <cell r="L69">
            <v>6</v>
          </cell>
          <cell r="M69">
            <v>2029</v>
          </cell>
        </row>
        <row r="70">
          <cell r="I70">
            <v>6</v>
          </cell>
          <cell r="J70">
            <v>1971</v>
          </cell>
          <cell r="L70">
            <v>7</v>
          </cell>
          <cell r="M70">
            <v>2029</v>
          </cell>
        </row>
        <row r="71">
          <cell r="I71">
            <v>7</v>
          </cell>
          <cell r="J71">
            <v>1971</v>
          </cell>
          <cell r="L71">
            <v>8</v>
          </cell>
          <cell r="M71">
            <v>2029</v>
          </cell>
        </row>
        <row r="72">
          <cell r="I72">
            <v>8</v>
          </cell>
          <cell r="J72">
            <v>1971</v>
          </cell>
          <cell r="L72">
            <v>9</v>
          </cell>
          <cell r="M72">
            <v>2029</v>
          </cell>
        </row>
        <row r="73">
          <cell r="I73">
            <v>9</v>
          </cell>
          <cell r="J73">
            <v>1971</v>
          </cell>
          <cell r="L73">
            <v>10</v>
          </cell>
          <cell r="M73">
            <v>2029</v>
          </cell>
        </row>
        <row r="74">
          <cell r="I74">
            <v>10</v>
          </cell>
          <cell r="J74">
            <v>1971</v>
          </cell>
          <cell r="L74">
            <v>11</v>
          </cell>
          <cell r="M74">
            <v>2029</v>
          </cell>
        </row>
        <row r="75">
          <cell r="I75">
            <v>11</v>
          </cell>
          <cell r="J75">
            <v>1971</v>
          </cell>
          <cell r="L75">
            <v>12</v>
          </cell>
          <cell r="M75">
            <v>2029</v>
          </cell>
        </row>
        <row r="76">
          <cell r="I76">
            <v>12</v>
          </cell>
          <cell r="J76">
            <v>1971</v>
          </cell>
          <cell r="L76">
            <v>1</v>
          </cell>
          <cell r="M76">
            <v>2030</v>
          </cell>
        </row>
        <row r="77">
          <cell r="I77">
            <v>1</v>
          </cell>
          <cell r="J77">
            <v>1972</v>
          </cell>
          <cell r="L77">
            <v>6</v>
          </cell>
          <cell r="M77">
            <v>2030</v>
          </cell>
        </row>
        <row r="78">
          <cell r="I78">
            <v>2</v>
          </cell>
          <cell r="J78">
            <v>1972</v>
          </cell>
          <cell r="L78">
            <v>7</v>
          </cell>
          <cell r="M78">
            <v>2030</v>
          </cell>
        </row>
        <row r="79">
          <cell r="I79">
            <v>3</v>
          </cell>
          <cell r="J79">
            <v>1972</v>
          </cell>
          <cell r="L79">
            <v>8</v>
          </cell>
          <cell r="M79">
            <v>2030</v>
          </cell>
        </row>
        <row r="80">
          <cell r="I80">
            <v>4</v>
          </cell>
          <cell r="J80">
            <v>1972</v>
          </cell>
          <cell r="L80">
            <v>9</v>
          </cell>
          <cell r="M80">
            <v>2030</v>
          </cell>
        </row>
        <row r="81">
          <cell r="I81">
            <v>5</v>
          </cell>
          <cell r="J81">
            <v>1972</v>
          </cell>
          <cell r="L81">
            <v>10</v>
          </cell>
          <cell r="M81">
            <v>2030</v>
          </cell>
        </row>
        <row r="82">
          <cell r="I82">
            <v>6</v>
          </cell>
          <cell r="J82">
            <v>1972</v>
          </cell>
          <cell r="L82">
            <v>11</v>
          </cell>
          <cell r="M82">
            <v>2030</v>
          </cell>
        </row>
        <row r="83">
          <cell r="I83">
            <v>7</v>
          </cell>
          <cell r="J83">
            <v>1972</v>
          </cell>
          <cell r="L83">
            <v>12</v>
          </cell>
          <cell r="M83">
            <v>2030</v>
          </cell>
        </row>
        <row r="84">
          <cell r="I84">
            <v>8</v>
          </cell>
          <cell r="J84">
            <v>1972</v>
          </cell>
          <cell r="L84">
            <v>1</v>
          </cell>
          <cell r="M84">
            <v>2031</v>
          </cell>
        </row>
        <row r="85">
          <cell r="I85">
            <v>9</v>
          </cell>
          <cell r="J85">
            <v>1972</v>
          </cell>
          <cell r="L85">
            <v>6</v>
          </cell>
          <cell r="M85">
            <v>2031</v>
          </cell>
        </row>
        <row r="86">
          <cell r="I86">
            <v>10</v>
          </cell>
          <cell r="J86">
            <v>1972</v>
          </cell>
          <cell r="L86">
            <v>7</v>
          </cell>
          <cell r="M86">
            <v>2031</v>
          </cell>
        </row>
        <row r="87">
          <cell r="I87">
            <v>11</v>
          </cell>
          <cell r="J87">
            <v>1972</v>
          </cell>
          <cell r="L87">
            <v>8</v>
          </cell>
          <cell r="M87">
            <v>2031</v>
          </cell>
        </row>
        <row r="88">
          <cell r="I88">
            <v>12</v>
          </cell>
          <cell r="J88">
            <v>1972</v>
          </cell>
          <cell r="L88">
            <v>9</v>
          </cell>
          <cell r="M88">
            <v>2031</v>
          </cell>
        </row>
        <row r="89">
          <cell r="I89">
            <v>1</v>
          </cell>
          <cell r="J89">
            <v>1973</v>
          </cell>
          <cell r="L89">
            <v>10</v>
          </cell>
          <cell r="M89">
            <v>2031</v>
          </cell>
        </row>
        <row r="90">
          <cell r="I90">
            <v>2</v>
          </cell>
          <cell r="J90">
            <v>1973</v>
          </cell>
          <cell r="L90">
            <v>11</v>
          </cell>
          <cell r="M90">
            <v>2031</v>
          </cell>
        </row>
        <row r="91">
          <cell r="I91">
            <v>3</v>
          </cell>
          <cell r="J91">
            <v>1973</v>
          </cell>
          <cell r="L91">
            <v>12</v>
          </cell>
          <cell r="M91">
            <v>2031</v>
          </cell>
        </row>
        <row r="92">
          <cell r="I92">
            <v>4</v>
          </cell>
          <cell r="J92">
            <v>1973</v>
          </cell>
          <cell r="L92">
            <v>1</v>
          </cell>
          <cell r="M92">
            <v>2032</v>
          </cell>
        </row>
        <row r="93">
          <cell r="I93">
            <v>5</v>
          </cell>
          <cell r="J93">
            <v>1973</v>
          </cell>
          <cell r="L93">
            <v>6</v>
          </cell>
          <cell r="M93">
            <v>2032</v>
          </cell>
        </row>
        <row r="94">
          <cell r="I94">
            <v>6</v>
          </cell>
          <cell r="J94">
            <v>1973</v>
          </cell>
          <cell r="L94">
            <v>7</v>
          </cell>
          <cell r="M94">
            <v>2032</v>
          </cell>
        </row>
        <row r="95">
          <cell r="I95">
            <v>7</v>
          </cell>
          <cell r="J95">
            <v>1973</v>
          </cell>
          <cell r="L95">
            <v>8</v>
          </cell>
          <cell r="M95">
            <v>2032</v>
          </cell>
        </row>
        <row r="96">
          <cell r="I96">
            <v>8</v>
          </cell>
          <cell r="J96">
            <v>1973</v>
          </cell>
          <cell r="L96">
            <v>9</v>
          </cell>
          <cell r="M96">
            <v>2032</v>
          </cell>
        </row>
        <row r="97">
          <cell r="I97">
            <v>9</v>
          </cell>
          <cell r="J97">
            <v>1973</v>
          </cell>
          <cell r="L97">
            <v>10</v>
          </cell>
          <cell r="M97">
            <v>2032</v>
          </cell>
        </row>
        <row r="98">
          <cell r="I98">
            <v>10</v>
          </cell>
          <cell r="J98">
            <v>1973</v>
          </cell>
          <cell r="L98">
            <v>11</v>
          </cell>
          <cell r="M98">
            <v>2032</v>
          </cell>
        </row>
        <row r="99">
          <cell r="I99">
            <v>11</v>
          </cell>
          <cell r="J99">
            <v>1973</v>
          </cell>
          <cell r="L99">
            <v>12</v>
          </cell>
          <cell r="M99">
            <v>2032</v>
          </cell>
        </row>
        <row r="100">
          <cell r="I100">
            <v>12</v>
          </cell>
          <cell r="J100">
            <v>1973</v>
          </cell>
          <cell r="L100">
            <v>1</v>
          </cell>
          <cell r="M100">
            <v>2033</v>
          </cell>
        </row>
        <row r="101">
          <cell r="I101">
            <v>1</v>
          </cell>
          <cell r="J101">
            <v>1974</v>
          </cell>
          <cell r="L101">
            <v>6</v>
          </cell>
          <cell r="M101">
            <v>2033</v>
          </cell>
        </row>
        <row r="102">
          <cell r="I102">
            <v>2</v>
          </cell>
          <cell r="J102">
            <v>1974</v>
          </cell>
          <cell r="L102">
            <v>7</v>
          </cell>
          <cell r="M102">
            <v>2033</v>
          </cell>
        </row>
        <row r="103">
          <cell r="I103">
            <v>3</v>
          </cell>
          <cell r="J103">
            <v>1974</v>
          </cell>
          <cell r="L103">
            <v>8</v>
          </cell>
          <cell r="M103">
            <v>2033</v>
          </cell>
        </row>
        <row r="104">
          <cell r="I104">
            <v>4</v>
          </cell>
          <cell r="J104">
            <v>1974</v>
          </cell>
          <cell r="L104">
            <v>9</v>
          </cell>
          <cell r="M104">
            <v>2033</v>
          </cell>
        </row>
        <row r="105">
          <cell r="I105">
            <v>5</v>
          </cell>
          <cell r="J105">
            <v>1974</v>
          </cell>
          <cell r="L105">
            <v>10</v>
          </cell>
          <cell r="M105">
            <v>2033</v>
          </cell>
        </row>
        <row r="106">
          <cell r="I106">
            <v>6</v>
          </cell>
          <cell r="J106">
            <v>1974</v>
          </cell>
          <cell r="L106">
            <v>11</v>
          </cell>
          <cell r="M106">
            <v>2033</v>
          </cell>
        </row>
        <row r="107">
          <cell r="I107">
            <v>7</v>
          </cell>
          <cell r="J107">
            <v>1974</v>
          </cell>
          <cell r="L107">
            <v>12</v>
          </cell>
          <cell r="M107">
            <v>2033</v>
          </cell>
        </row>
        <row r="108">
          <cell r="I108">
            <v>8</v>
          </cell>
          <cell r="J108">
            <v>1974</v>
          </cell>
          <cell r="L108">
            <v>1</v>
          </cell>
          <cell r="M108">
            <v>2034</v>
          </cell>
        </row>
        <row r="109">
          <cell r="I109">
            <v>9</v>
          </cell>
          <cell r="J109">
            <v>1974</v>
          </cell>
          <cell r="L109">
            <v>6</v>
          </cell>
          <cell r="M109">
            <v>2034</v>
          </cell>
        </row>
        <row r="110">
          <cell r="I110">
            <v>10</v>
          </cell>
          <cell r="J110">
            <v>1974</v>
          </cell>
          <cell r="L110">
            <v>7</v>
          </cell>
          <cell r="M110">
            <v>2034</v>
          </cell>
        </row>
        <row r="111">
          <cell r="I111">
            <v>11</v>
          </cell>
          <cell r="J111">
            <v>1974</v>
          </cell>
          <cell r="L111">
            <v>8</v>
          </cell>
          <cell r="M111">
            <v>2034</v>
          </cell>
        </row>
        <row r="112">
          <cell r="I112">
            <v>12</v>
          </cell>
          <cell r="J112">
            <v>1974</v>
          </cell>
          <cell r="L112">
            <v>9</v>
          </cell>
          <cell r="M112">
            <v>2034</v>
          </cell>
        </row>
        <row r="113">
          <cell r="I113">
            <v>1</v>
          </cell>
          <cell r="J113">
            <v>1975</v>
          </cell>
          <cell r="L113">
            <v>10</v>
          </cell>
          <cell r="M113">
            <v>2034</v>
          </cell>
        </row>
        <row r="114">
          <cell r="I114">
            <v>2</v>
          </cell>
          <cell r="J114">
            <v>1975</v>
          </cell>
          <cell r="L114">
            <v>11</v>
          </cell>
          <cell r="M114">
            <v>2034</v>
          </cell>
        </row>
        <row r="115">
          <cell r="I115">
            <v>3</v>
          </cell>
          <cell r="J115">
            <v>1975</v>
          </cell>
          <cell r="L115">
            <v>12</v>
          </cell>
          <cell r="M115">
            <v>2034</v>
          </cell>
        </row>
        <row r="116">
          <cell r="I116">
            <v>4</v>
          </cell>
          <cell r="J116">
            <v>1975</v>
          </cell>
          <cell r="L116">
            <v>1</v>
          </cell>
          <cell r="M116">
            <v>2035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76"/>
  <sheetViews>
    <sheetView tabSelected="1" topLeftCell="A7" zoomScale="85" zoomScaleNormal="85" workbookViewId="0">
      <selection activeCell="N20" sqref="N20"/>
    </sheetView>
  </sheetViews>
  <sheetFormatPr defaultRowHeight="15.75" x14ac:dyDescent="0.25"/>
  <cols>
    <col min="1" max="1" width="5" style="8" customWidth="1"/>
    <col min="2" max="2" width="11.25" style="36" customWidth="1"/>
    <col min="3" max="3" width="7.5" style="36" customWidth="1"/>
    <col min="4" max="4" width="6.875" style="36" customWidth="1"/>
    <col min="5" max="5" width="6.625" style="8" customWidth="1"/>
    <col min="6" max="6" width="7.125" style="8" customWidth="1"/>
    <col min="7" max="7" width="10.875" style="8" customWidth="1"/>
    <col min="8" max="8" width="11.25" style="36" customWidth="1"/>
    <col min="9" max="9" width="8" style="36" customWidth="1"/>
    <col min="10" max="10" width="12.875" style="37" customWidth="1"/>
    <col min="11" max="11" width="14.875" style="8" bestFit="1" customWidth="1"/>
    <col min="12" max="12" width="9" style="8"/>
    <col min="13" max="13" width="14.5" style="8" bestFit="1" customWidth="1"/>
    <col min="14" max="16384" width="9" style="8"/>
  </cols>
  <sheetData>
    <row r="1" spans="1:11" ht="21" customHeight="1" x14ac:dyDescent="0.3">
      <c r="A1" s="130" t="s">
        <v>110</v>
      </c>
      <c r="B1" s="130"/>
      <c r="C1" s="130"/>
      <c r="D1" s="130"/>
      <c r="E1" s="6"/>
      <c r="F1" s="6"/>
      <c r="G1" s="6"/>
      <c r="H1" s="6"/>
      <c r="I1" s="6"/>
      <c r="J1" s="43" t="s">
        <v>103</v>
      </c>
      <c r="K1" s="7"/>
    </row>
    <row r="2" spans="1:11" ht="38.25" customHeight="1" thickBot="1" x14ac:dyDescent="0.3">
      <c r="A2" s="131" t="s">
        <v>21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" s="12" customFormat="1" ht="20.25" customHeight="1" thickBot="1" x14ac:dyDescent="0.35">
      <c r="A3" s="10">
        <v>1</v>
      </c>
      <c r="B3" s="70" t="s">
        <v>19</v>
      </c>
      <c r="C3" s="133" t="s">
        <v>85</v>
      </c>
      <c r="D3" s="134"/>
      <c r="E3" s="134"/>
      <c r="F3" s="134"/>
      <c r="G3" s="134"/>
      <c r="H3" s="134"/>
      <c r="I3" s="135"/>
      <c r="J3" s="11" t="s">
        <v>18</v>
      </c>
      <c r="K3" s="59" t="s">
        <v>89</v>
      </c>
    </row>
    <row r="4" spans="1:11" s="14" customFormat="1" ht="33.75" customHeight="1" thickBot="1" x14ac:dyDescent="0.3">
      <c r="A4" s="13">
        <v>2</v>
      </c>
      <c r="B4" s="125" t="s">
        <v>17</v>
      </c>
      <c r="C4" s="125"/>
      <c r="D4" s="125"/>
      <c r="E4" s="127" t="s">
        <v>20</v>
      </c>
      <c r="F4" s="128"/>
      <c r="G4" s="128"/>
      <c r="H4" s="128"/>
      <c r="I4" s="128"/>
      <c r="J4" s="128"/>
      <c r="K4" s="129"/>
    </row>
    <row r="5" spans="1:11" s="14" customFormat="1" ht="29.25" customHeight="1" thickBot="1" x14ac:dyDescent="0.3">
      <c r="A5" s="13">
        <v>3</v>
      </c>
      <c r="B5" s="125" t="s">
        <v>16</v>
      </c>
      <c r="C5" s="125"/>
      <c r="D5" s="126"/>
      <c r="E5" s="127"/>
      <c r="F5" s="128"/>
      <c r="G5" s="128"/>
      <c r="H5" s="128"/>
      <c r="I5" s="128"/>
      <c r="J5" s="128"/>
      <c r="K5" s="129"/>
    </row>
    <row r="6" spans="1:11" s="12" customFormat="1" ht="24" customHeight="1" thickBot="1" x14ac:dyDescent="0.3">
      <c r="A6" s="10">
        <v>4</v>
      </c>
      <c r="B6" s="15" t="s">
        <v>15</v>
      </c>
      <c r="C6" s="16"/>
      <c r="D6" s="10"/>
      <c r="E6" s="112">
        <v>24759</v>
      </c>
      <c r="F6" s="113"/>
      <c r="G6" s="113"/>
      <c r="H6" s="114"/>
      <c r="I6" s="115"/>
      <c r="J6" s="116"/>
      <c r="K6" s="17"/>
    </row>
    <row r="7" spans="1:11" s="12" customFormat="1" ht="24" customHeight="1" thickBot="1" x14ac:dyDescent="0.35">
      <c r="A7" s="10">
        <v>5</v>
      </c>
      <c r="B7" s="15" t="s">
        <v>14</v>
      </c>
      <c r="C7" s="16"/>
      <c r="D7" s="16"/>
      <c r="E7" s="60">
        <v>25</v>
      </c>
      <c r="F7" s="18" t="s">
        <v>13</v>
      </c>
      <c r="G7" s="19"/>
      <c r="H7" s="61">
        <v>5</v>
      </c>
      <c r="I7" s="20" t="s">
        <v>12</v>
      </c>
      <c r="J7" s="21" t="s">
        <v>11</v>
      </c>
      <c r="K7" s="42">
        <f>(E7)+(IF(H7=0,0,IF(H7&lt;7,1/2,1)))</f>
        <v>25.5</v>
      </c>
    </row>
    <row r="8" spans="1:11" s="12" customFormat="1" ht="24" customHeight="1" x14ac:dyDescent="0.25">
      <c r="A8" s="10">
        <v>6</v>
      </c>
      <c r="B8" s="15" t="s">
        <v>57</v>
      </c>
      <c r="C8" s="16"/>
      <c r="D8" s="16"/>
      <c r="E8" s="22"/>
      <c r="H8" s="23"/>
      <c r="I8" s="117">
        <v>45717</v>
      </c>
      <c r="J8" s="118"/>
      <c r="K8" s="119" t="str">
        <f>IF(AND(F10&gt;=2,F10&lt;10),"Trong khung NHTT và được hỗ trợ kinh phí",IF(F10&lt;2,"Trong khung NHTT nhưng không được hỗ trợ kinh phí",IF(AND(F10=10,I10=0),"Trong khung NHTT và được hỗ trợ kinh phí",IF(AND(F10&gt;=10,10&gt;=1),"Chưa đủ tuổi NHTT"))))</f>
        <v>Trong khung NHTT và được hỗ trợ kinh phí</v>
      </c>
    </row>
    <row r="9" spans="1:11" s="12" customFormat="1" ht="24" customHeight="1" x14ac:dyDescent="0.25">
      <c r="A9" s="10">
        <v>7</v>
      </c>
      <c r="B9" s="15" t="s">
        <v>58</v>
      </c>
      <c r="C9" s="16"/>
      <c r="D9" s="16"/>
      <c r="H9" s="16"/>
      <c r="I9" s="120">
        <f>IF(AND(E6&lt;DATE(1966,4,1),K3="Nam"),DATE(INDEX('[1]Bảng ngày nghỉ hưu'!$H$4:$H$67,MATCH(MONTH(E6)&amp;YEAR(E6),INDEX('[1]Bảng ngày nghỉ hưu'!$D$4:$D$67&amp;'[1]Bảng ngày nghỉ hưu'!$E$4:$E$67,0),0)),INDEX('[1]Bảng ngày nghỉ hưu'!$G$4:$G$67,MATCH(MONTH(E6)&amp;YEAR(E6),INDEX('[1]Bảng ngày nghỉ hưu'!$D$4:$D$67&amp;'[1]Bảng ngày nghỉ hưu'!$E$4:$E$67,0),0)),1),IF(AND(E6&gt;=DATE(1966,4,1),K3="Nam"),DATE(YEAR(E6)+62,MONTH(E6)+1,1),IF(AND(E6&lt;=DATE(1975,4,1),K3="Nữ"),DATE(INDEX('[1]Bảng ngày nghỉ hưu'!$M$4:$M$116,MATCH(MONTH(E6)&amp;YEAR(E6),INDEX('[1]Bảng ngày nghỉ hưu'!$I$4:$I$116&amp;'[1]Bảng ngày nghỉ hưu'!$J$4:$J$116,0),0)),INDEX('[1]Bảng ngày nghỉ hưu'!$L$4:$L$116,MATCH(MONTH(E6)&amp;YEAR(E6),INDEX('[1]Bảng ngày nghỉ hưu'!$I$4:$I$116&amp;'[1]Bảng ngày nghỉ hưu'!$J4:$J$116,0),0)),1),IF(AND(E6&gt;=DATE(1975,5,1),K3="Nữ"),DATE(YEAR(E6)+60,MONTH(E6)+1,1),""))))</f>
        <v>47423</v>
      </c>
      <c r="J9" s="121"/>
      <c r="K9" s="119"/>
    </row>
    <row r="10" spans="1:11" s="12" customFormat="1" ht="24" customHeight="1" x14ac:dyDescent="0.25">
      <c r="A10" s="10">
        <v>8</v>
      </c>
      <c r="B10" s="24" t="s">
        <v>94</v>
      </c>
      <c r="C10" s="16"/>
      <c r="D10" s="16"/>
      <c r="F10" s="25">
        <f>DATEDIF(I8,I9,"y")</f>
        <v>4</v>
      </c>
      <c r="G10" s="122" t="s">
        <v>28</v>
      </c>
      <c r="H10" s="122"/>
      <c r="I10" s="26">
        <f>DATEDIF(I8,I9,"ym")</f>
        <v>8</v>
      </c>
      <c r="J10" s="27" t="s">
        <v>56</v>
      </c>
      <c r="K10" s="119"/>
    </row>
    <row r="11" spans="1:11" s="12" customFormat="1" ht="24" customHeight="1" x14ac:dyDescent="0.25">
      <c r="A11" s="10">
        <v>9</v>
      </c>
      <c r="B11" s="15" t="s">
        <v>95</v>
      </c>
      <c r="C11" s="16"/>
      <c r="D11" s="16"/>
      <c r="F11" s="75">
        <f>IF(I10&gt;6,F10+1,IF(AND(I10&gt;=1,I10&lt;=6),F10+0.5,F10))</f>
        <v>5</v>
      </c>
      <c r="G11" s="76" t="s">
        <v>28</v>
      </c>
      <c r="H11" s="16"/>
      <c r="I11" s="77"/>
      <c r="J11" s="78"/>
      <c r="K11" s="119"/>
    </row>
    <row r="12" spans="1:11" s="12" customFormat="1" ht="24" customHeight="1" thickBot="1" x14ac:dyDescent="0.3">
      <c r="A12" s="10">
        <v>10</v>
      </c>
      <c r="B12" s="15" t="s">
        <v>96</v>
      </c>
      <c r="C12" s="16"/>
      <c r="D12" s="16"/>
      <c r="F12" s="75">
        <f>F10*12+I10</f>
        <v>56</v>
      </c>
      <c r="G12" s="76" t="s">
        <v>27</v>
      </c>
      <c r="H12" s="16"/>
      <c r="I12" s="77"/>
      <c r="J12" s="78"/>
      <c r="K12" s="119"/>
    </row>
    <row r="13" spans="1:11" s="12" customFormat="1" ht="24" customHeight="1" thickBot="1" x14ac:dyDescent="0.3">
      <c r="A13" s="10">
        <v>11</v>
      </c>
      <c r="B13" s="15" t="s">
        <v>97</v>
      </c>
      <c r="C13" s="16"/>
      <c r="D13" s="16"/>
      <c r="H13" s="16"/>
      <c r="I13" s="123">
        <f>K7-20</f>
        <v>5.5</v>
      </c>
      <c r="J13" s="124"/>
      <c r="K13" s="119"/>
    </row>
    <row r="14" spans="1:11" s="12" customFormat="1" ht="24" customHeight="1" x14ac:dyDescent="0.25">
      <c r="A14" s="10">
        <v>12</v>
      </c>
      <c r="B14" s="15" t="s">
        <v>86</v>
      </c>
      <c r="C14" s="16"/>
      <c r="D14" s="16"/>
      <c r="H14" s="16"/>
      <c r="I14" s="16"/>
      <c r="J14" s="28"/>
      <c r="K14" s="29"/>
    </row>
    <row r="15" spans="1:11" ht="21.75" customHeight="1" x14ac:dyDescent="0.25">
      <c r="A15" s="89" t="s">
        <v>10</v>
      </c>
      <c r="B15" s="89" t="s">
        <v>9</v>
      </c>
      <c r="C15" s="89" t="s">
        <v>8</v>
      </c>
      <c r="D15" s="179" t="s">
        <v>7</v>
      </c>
      <c r="E15" s="180"/>
      <c r="F15" s="180"/>
      <c r="G15" s="180"/>
      <c r="H15" s="181"/>
      <c r="I15" s="89" t="s">
        <v>6</v>
      </c>
      <c r="J15" s="88" t="s">
        <v>5</v>
      </c>
      <c r="K15" s="89" t="s">
        <v>4</v>
      </c>
    </row>
    <row r="16" spans="1:11" ht="64.5" customHeight="1" x14ac:dyDescent="0.25">
      <c r="A16" s="89"/>
      <c r="B16" s="89"/>
      <c r="C16" s="89"/>
      <c r="D16" s="185" t="s">
        <v>3</v>
      </c>
      <c r="E16" s="186" t="s">
        <v>2</v>
      </c>
      <c r="F16" s="185" t="s">
        <v>1</v>
      </c>
      <c r="G16" s="185" t="s">
        <v>84</v>
      </c>
      <c r="H16" s="185" t="s">
        <v>109</v>
      </c>
      <c r="I16" s="89"/>
      <c r="J16" s="88"/>
      <c r="K16" s="89"/>
    </row>
    <row r="17" spans="1:11" ht="26.25" customHeight="1" x14ac:dyDescent="0.3">
      <c r="A17" s="62">
        <v>1</v>
      </c>
      <c r="B17" s="63">
        <v>45474</v>
      </c>
      <c r="C17" s="64">
        <v>5.42</v>
      </c>
      <c r="D17" s="64">
        <v>0.7</v>
      </c>
      <c r="E17" s="65"/>
      <c r="F17" s="79"/>
      <c r="G17" s="64">
        <f>(C17+D17+E17+F17)*25%</f>
        <v>1.53</v>
      </c>
      <c r="H17" s="80">
        <f>(C17+D17+E17+F17)*30%</f>
        <v>1.8359999999999999</v>
      </c>
      <c r="I17" s="62" t="str">
        <f>IF(B17&gt;=DATE(2024,7,1),"2340",IF(B17&gt;=DATE(2023,7,1),"1800",IF(B17&gt;=DATE(2019,7,1),"1490",IF(B17&gt;=DATE(2018,7,1),"1390",IF(B17&gt;=DATE(2017,7,1),"1300",IF(B17&gt;=DATE(2016,5,1),"1210","1150"))))))</f>
        <v>2340</v>
      </c>
      <c r="J17" s="66">
        <f>(C17+D17+G17+H17)*2340</f>
        <v>22197.24</v>
      </c>
      <c r="K17" s="44"/>
    </row>
    <row r="18" spans="1:11" ht="18" customHeight="1" x14ac:dyDescent="0.3">
      <c r="A18" s="46"/>
      <c r="B18" s="47"/>
      <c r="C18" s="48"/>
      <c r="D18" s="48"/>
      <c r="E18" s="49"/>
      <c r="F18" s="50"/>
      <c r="G18" s="50"/>
      <c r="H18" s="51"/>
      <c r="I18" s="52"/>
      <c r="J18" s="45"/>
      <c r="K18" s="45"/>
    </row>
    <row r="19" spans="1:11" ht="24" customHeight="1" x14ac:dyDescent="0.25">
      <c r="A19" s="31"/>
      <c r="B19" s="32" t="s">
        <v>0</v>
      </c>
      <c r="C19" s="33"/>
      <c r="D19" s="33"/>
      <c r="E19" s="31"/>
      <c r="F19" s="31"/>
      <c r="G19" s="31"/>
      <c r="H19" s="90">
        <f>J17*1000</f>
        <v>22197240</v>
      </c>
      <c r="I19" s="90"/>
      <c r="J19" s="57"/>
      <c r="K19" s="58"/>
    </row>
    <row r="20" spans="1:11" ht="24" customHeight="1" x14ac:dyDescent="0.25">
      <c r="A20" s="55"/>
      <c r="B20" s="91" t="s">
        <v>87</v>
      </c>
      <c r="C20" s="92"/>
      <c r="D20" s="92"/>
      <c r="E20" s="92"/>
      <c r="F20" s="92"/>
      <c r="G20" s="93"/>
      <c r="H20" s="94">
        <f>H22+H23</f>
        <v>1970005050</v>
      </c>
      <c r="I20" s="95"/>
      <c r="J20" s="96" t="s">
        <v>108</v>
      </c>
      <c r="K20" s="97"/>
    </row>
    <row r="21" spans="1:11" ht="24" customHeight="1" x14ac:dyDescent="0.3">
      <c r="A21" s="56">
        <v>1</v>
      </c>
      <c r="B21" s="98" t="s">
        <v>98</v>
      </c>
      <c r="C21" s="99"/>
      <c r="D21" s="99"/>
      <c r="E21" s="99"/>
      <c r="F21" s="99"/>
      <c r="G21" s="100"/>
      <c r="H21" s="101"/>
      <c r="I21" s="102"/>
      <c r="J21" s="97"/>
      <c r="K21" s="97"/>
    </row>
    <row r="22" spans="1:11" ht="24" customHeight="1" x14ac:dyDescent="0.35">
      <c r="A22" s="56"/>
      <c r="B22" s="103" t="s">
        <v>88</v>
      </c>
      <c r="C22" s="104"/>
      <c r="D22" s="104"/>
      <c r="E22" s="104"/>
      <c r="F22" s="104"/>
      <c r="G22" s="105"/>
      <c r="H22" s="106">
        <f>IF(B22="Nghỉ trong 12 tháng",
   IF(F11&lt;=5,H19*F12,
      IF(AND(F11&gt;5,F11&lt;=10),0.9*H19*60,"")),
  IF(B22="Nghỉ từ tháng 13",
       IF(F11&lt;=5,0.5*H19*F12,
          IF(AND(F11&gt;5,F11&lt;=10),0.5*0.9*H19*60,"")),""))</f>
        <v>1243045440</v>
      </c>
      <c r="I22" s="107"/>
      <c r="J22" s="97"/>
      <c r="K22" s="97"/>
    </row>
    <row r="23" spans="1:11" ht="24" customHeight="1" x14ac:dyDescent="0.3">
      <c r="A23" s="81">
        <v>2</v>
      </c>
      <c r="B23" s="98" t="s">
        <v>99</v>
      </c>
      <c r="C23" s="99"/>
      <c r="D23" s="99"/>
      <c r="E23" s="99"/>
      <c r="F23" s="99"/>
      <c r="G23" s="100"/>
      <c r="H23" s="111">
        <f>SUM(H24:H26)</f>
        <v>726959610</v>
      </c>
      <c r="I23" s="111"/>
      <c r="J23" s="97"/>
      <c r="K23" s="97"/>
    </row>
    <row r="24" spans="1:11" ht="24" customHeight="1" x14ac:dyDescent="0.25">
      <c r="A24" s="81" t="s">
        <v>100</v>
      </c>
      <c r="B24" s="84" t="str">
        <f>IF((F10*12+I10)&lt;24,"không được trợ cấp cho mỗi năm NHTT",IF(AND((F10*12+I10)&gt;=24,(F10*12+I10)&lt;=60),"5 tháng tiền lương hiện hưởng cho mỗi năm NHTT",IF(AND((F10*12+I10)&gt;60,(F10*12+I10)&lt;=120),"4 tháng tiền lương hiện hưởng cho mỗi năm NHTT","")))</f>
        <v>5 tháng tiền lương hiện hưởng cho mỗi năm NHTT</v>
      </c>
      <c r="C24" s="85"/>
      <c r="D24" s="85"/>
      <c r="E24" s="85"/>
      <c r="F24" s="85"/>
      <c r="G24" s="86"/>
      <c r="H24" s="87">
        <f>IF(B24="không được trợ cấp cho mỗi năm NHTT",0,IF(B24="4 tháng tiền lương hiện hưởng cho mỗi năm NHTT",H19*4*F11,IF(B24="5 tháng tiền lương hiện hưởng cho mỗi năm NHTT",H19*5*F11,"")))</f>
        <v>554931000</v>
      </c>
      <c r="I24" s="87"/>
      <c r="J24" s="97"/>
      <c r="K24" s="97"/>
    </row>
    <row r="25" spans="1:11" ht="24" customHeight="1" x14ac:dyDescent="0.25">
      <c r="A25" s="81" t="s">
        <v>100</v>
      </c>
      <c r="B25" s="84" t="str">
        <f>IF(F12&lt;24,"không được trợ cấp cho 20 năm đầu công tác",IF(AND(F12&gt;=24,F12&lt;=120),"5 tháng tiền lương hiện hưởng cho 20 năm đầu công tác",""))</f>
        <v>5 tháng tiền lương hiện hưởng cho 20 năm đầu công tác</v>
      </c>
      <c r="C25" s="85"/>
      <c r="D25" s="85"/>
      <c r="E25" s="85"/>
      <c r="F25" s="85"/>
      <c r="G25" s="86"/>
      <c r="H25" s="87">
        <f>IF(B25="không được trợ cấp cho 20 năm đầu công tác",0,IF(B25="5 tháng tiền lương hiện hưởng cho 20 năm đầu công tác",H19*5,""))</f>
        <v>110986200</v>
      </c>
      <c r="I25" s="87"/>
      <c r="J25" s="97"/>
      <c r="K25" s="97"/>
    </row>
    <row r="26" spans="1:11" ht="32.25" customHeight="1" x14ac:dyDescent="0.25">
      <c r="A26" s="81" t="s">
        <v>100</v>
      </c>
      <c r="B26" s="108" t="str">
        <f>IF(F12&lt;24,"không được trợ cấp cho 20 năm đầu công tác",IF(AND(F12&gt;=24,F12&lt;=120),"Trợ cấp 1/2 tháng lương hiện hưởng cho các năm công tác còn lại",""))</f>
        <v>Trợ cấp 1/2 tháng lương hiện hưởng cho các năm công tác còn lại</v>
      </c>
      <c r="C26" s="109"/>
      <c r="D26" s="109"/>
      <c r="E26" s="109"/>
      <c r="F26" s="109"/>
      <c r="G26" s="110"/>
      <c r="H26" s="87">
        <f>IF(F10&lt;2,0,I13*H19*0.5)</f>
        <v>61042410</v>
      </c>
      <c r="I26" s="87"/>
      <c r="J26" s="97"/>
      <c r="K26" s="97"/>
    </row>
    <row r="27" spans="1:11" ht="18" x14ac:dyDescent="0.25">
      <c r="B27" s="8"/>
      <c r="C27" s="8"/>
      <c r="D27" s="8"/>
      <c r="H27" s="9"/>
      <c r="I27" s="8"/>
      <c r="J27" s="8"/>
    </row>
    <row r="28" spans="1:11" ht="18" x14ac:dyDescent="0.25">
      <c r="B28" s="8"/>
      <c r="C28" s="8"/>
      <c r="D28" s="8"/>
      <c r="H28" s="9"/>
      <c r="I28" s="8"/>
      <c r="J28" s="8"/>
    </row>
    <row r="29" spans="1:11" ht="18" x14ac:dyDescent="0.25">
      <c r="B29" s="8"/>
      <c r="C29" s="8"/>
      <c r="D29" s="8"/>
      <c r="H29" s="9"/>
      <c r="I29" s="8"/>
      <c r="J29" s="8"/>
    </row>
    <row r="30" spans="1:11" ht="18" x14ac:dyDescent="0.25">
      <c r="B30" s="8"/>
      <c r="C30" s="8"/>
      <c r="D30" s="8"/>
      <c r="H30" s="9"/>
      <c r="I30" s="8"/>
      <c r="J30" s="8"/>
    </row>
    <row r="31" spans="1:11" ht="18" x14ac:dyDescent="0.25">
      <c r="B31" s="8"/>
      <c r="C31" s="8"/>
      <c r="D31" s="8"/>
      <c r="H31" s="9"/>
      <c r="I31" s="8"/>
      <c r="J31" s="8"/>
    </row>
    <row r="32" spans="1:11" ht="18" x14ac:dyDescent="0.25">
      <c r="B32" s="8"/>
      <c r="C32" s="8"/>
      <c r="D32" s="8"/>
      <c r="H32" s="9"/>
      <c r="I32" s="8"/>
      <c r="J32" s="8"/>
    </row>
    <row r="33" spans="2:10" ht="18" x14ac:dyDescent="0.25">
      <c r="B33" s="8"/>
      <c r="C33" s="8"/>
      <c r="D33" s="8"/>
      <c r="H33" s="9"/>
      <c r="I33" s="8"/>
      <c r="J33" s="8"/>
    </row>
    <row r="34" spans="2:10" ht="18" x14ac:dyDescent="0.25">
      <c r="B34" s="8"/>
      <c r="C34" s="8"/>
      <c r="D34" s="8"/>
      <c r="H34" s="9"/>
      <c r="I34" s="8"/>
      <c r="J34" s="8"/>
    </row>
    <row r="35" spans="2:10" ht="18" x14ac:dyDescent="0.25">
      <c r="B35" s="8"/>
      <c r="C35" s="8"/>
      <c r="D35" s="8"/>
      <c r="H35" s="9"/>
      <c r="I35" s="8"/>
      <c r="J35" s="8"/>
    </row>
    <row r="36" spans="2:10" ht="18" x14ac:dyDescent="0.25">
      <c r="B36" s="8"/>
      <c r="C36" s="8"/>
      <c r="D36" s="8"/>
      <c r="H36" s="9"/>
      <c r="I36" s="8"/>
      <c r="J36" s="8"/>
    </row>
    <row r="37" spans="2:10" s="34" customFormat="1" ht="18" x14ac:dyDescent="0.25">
      <c r="B37" s="8"/>
      <c r="H37" s="35"/>
    </row>
    <row r="38" spans="2:10" s="34" customFormat="1" ht="18" x14ac:dyDescent="0.25">
      <c r="B38" s="8"/>
      <c r="H38" s="35"/>
    </row>
    <row r="39" spans="2:10" s="34" customFormat="1" ht="18" x14ac:dyDescent="0.25">
      <c r="B39" s="8"/>
      <c r="H39" s="35"/>
    </row>
    <row r="40" spans="2:10" s="34" customFormat="1" ht="18" x14ac:dyDescent="0.25">
      <c r="B40" s="8"/>
      <c r="C40" s="8"/>
      <c r="D40" s="8"/>
      <c r="E40" s="8"/>
      <c r="F40" s="8"/>
      <c r="G40" s="8"/>
      <c r="H40" s="9"/>
      <c r="I40" s="8"/>
    </row>
    <row r="41" spans="2:10" s="34" customFormat="1" ht="18" x14ac:dyDescent="0.25">
      <c r="B41" s="8"/>
      <c r="C41" s="8"/>
      <c r="D41" s="8"/>
      <c r="E41" s="8"/>
      <c r="F41" s="8"/>
      <c r="G41" s="8"/>
      <c r="H41" s="9"/>
      <c r="I41" s="8"/>
    </row>
    <row r="42" spans="2:10" ht="18" x14ac:dyDescent="0.25">
      <c r="B42" s="8"/>
      <c r="C42" s="8"/>
      <c r="D42" s="8"/>
      <c r="H42" s="9"/>
      <c r="I42" s="8"/>
      <c r="J42" s="8"/>
    </row>
    <row r="43" spans="2:10" ht="18" x14ac:dyDescent="0.25">
      <c r="B43" s="8"/>
      <c r="C43" s="8"/>
      <c r="D43" s="8"/>
      <c r="H43" s="9"/>
      <c r="I43" s="8"/>
      <c r="J43" s="8"/>
    </row>
    <row r="44" spans="2:10" ht="18" x14ac:dyDescent="0.25">
      <c r="B44" s="8"/>
      <c r="C44" s="8"/>
      <c r="D44" s="8"/>
      <c r="H44" s="9"/>
      <c r="I44" s="8"/>
      <c r="J44" s="8"/>
    </row>
    <row r="45" spans="2:10" ht="18" x14ac:dyDescent="0.25">
      <c r="B45" s="8"/>
      <c r="C45" s="8"/>
      <c r="D45" s="8"/>
      <c r="H45" s="9"/>
      <c r="I45" s="8"/>
      <c r="J45" s="8"/>
    </row>
    <row r="46" spans="2:10" ht="18" x14ac:dyDescent="0.25">
      <c r="B46" s="8"/>
      <c r="C46" s="8"/>
      <c r="D46" s="8"/>
      <c r="H46" s="9"/>
      <c r="I46" s="8"/>
      <c r="J46" s="8"/>
    </row>
    <row r="47" spans="2:10" ht="18" x14ac:dyDescent="0.25">
      <c r="B47" s="8"/>
      <c r="C47" s="8"/>
      <c r="D47" s="8"/>
      <c r="H47" s="9"/>
      <c r="I47" s="8"/>
      <c r="J47" s="8"/>
    </row>
    <row r="48" spans="2:10" ht="18" x14ac:dyDescent="0.25">
      <c r="B48" s="8"/>
      <c r="C48" s="8"/>
      <c r="D48" s="8"/>
      <c r="E48" s="9"/>
      <c r="H48" s="8"/>
      <c r="I48" s="8"/>
      <c r="J48" s="8"/>
    </row>
    <row r="49" spans="2:10" ht="18" x14ac:dyDescent="0.25">
      <c r="B49" s="8"/>
      <c r="C49" s="8"/>
      <c r="D49" s="8"/>
      <c r="E49" s="9"/>
      <c r="H49" s="8"/>
      <c r="I49" s="8"/>
      <c r="J49" s="8"/>
    </row>
    <row r="50" spans="2:10" ht="18" x14ac:dyDescent="0.25">
      <c r="B50" s="8"/>
      <c r="C50" s="8"/>
      <c r="D50" s="8"/>
      <c r="E50" s="9"/>
      <c r="H50" s="8"/>
      <c r="I50" s="8"/>
      <c r="J50" s="8"/>
    </row>
    <row r="51" spans="2:10" ht="18" x14ac:dyDescent="0.25">
      <c r="B51" s="8"/>
      <c r="C51" s="8"/>
      <c r="D51" s="8"/>
      <c r="E51" s="9"/>
      <c r="H51" s="8"/>
      <c r="I51" s="8"/>
      <c r="J51" s="8"/>
    </row>
    <row r="52" spans="2:10" ht="18" x14ac:dyDescent="0.25">
      <c r="B52" s="8"/>
      <c r="C52" s="8"/>
      <c r="D52" s="8"/>
      <c r="E52" s="9"/>
      <c r="H52" s="8"/>
      <c r="I52" s="8"/>
      <c r="J52" s="8"/>
    </row>
    <row r="53" spans="2:10" ht="18" x14ac:dyDescent="0.25">
      <c r="B53" s="8"/>
      <c r="C53" s="8"/>
      <c r="D53" s="8"/>
      <c r="E53" s="9"/>
      <c r="H53" s="8"/>
      <c r="I53" s="8"/>
      <c r="J53" s="8"/>
    </row>
    <row r="54" spans="2:10" ht="18" x14ac:dyDescent="0.25">
      <c r="B54" s="8"/>
      <c r="C54" s="8"/>
      <c r="D54" s="8"/>
      <c r="E54" s="9"/>
      <c r="H54" s="8"/>
      <c r="I54" s="8"/>
      <c r="J54" s="8"/>
    </row>
    <row r="55" spans="2:10" ht="18" x14ac:dyDescent="0.25">
      <c r="B55" s="8"/>
      <c r="C55" s="8"/>
      <c r="D55" s="8"/>
      <c r="E55" s="9"/>
      <c r="H55" s="8"/>
      <c r="I55" s="8"/>
      <c r="J55" s="8"/>
    </row>
    <row r="56" spans="2:10" ht="18" x14ac:dyDescent="0.25">
      <c r="B56" s="8"/>
      <c r="C56" s="8"/>
      <c r="D56" s="8"/>
      <c r="E56" s="9"/>
      <c r="H56" s="8"/>
      <c r="I56" s="8"/>
      <c r="J56" s="8"/>
    </row>
    <row r="57" spans="2:10" ht="18" x14ac:dyDescent="0.25">
      <c r="B57" s="8"/>
      <c r="C57" s="8"/>
      <c r="D57" s="8"/>
      <c r="E57" s="9"/>
      <c r="H57" s="8"/>
      <c r="I57" s="8"/>
      <c r="J57" s="8"/>
    </row>
    <row r="58" spans="2:10" ht="18" x14ac:dyDescent="0.25">
      <c r="B58" s="8"/>
      <c r="C58" s="8"/>
      <c r="D58" s="8"/>
      <c r="E58" s="9"/>
      <c r="H58" s="8"/>
      <c r="I58" s="8"/>
      <c r="J58" s="8"/>
    </row>
    <row r="59" spans="2:10" ht="18" x14ac:dyDescent="0.25">
      <c r="B59" s="8"/>
      <c r="C59" s="8"/>
      <c r="D59" s="8"/>
      <c r="E59" s="9"/>
      <c r="H59" s="8"/>
      <c r="I59" s="8"/>
      <c r="J59" s="8"/>
    </row>
    <row r="60" spans="2:10" ht="18" x14ac:dyDescent="0.25">
      <c r="B60" s="8"/>
      <c r="C60" s="8"/>
      <c r="D60" s="8"/>
      <c r="E60" s="9"/>
      <c r="H60" s="8"/>
      <c r="I60" s="8"/>
      <c r="J60" s="8"/>
    </row>
    <row r="61" spans="2:10" ht="18" x14ac:dyDescent="0.25">
      <c r="B61" s="34"/>
      <c r="C61" s="34"/>
      <c r="D61" s="34"/>
      <c r="E61" s="35"/>
      <c r="F61" s="34"/>
      <c r="G61" s="34"/>
      <c r="H61" s="8"/>
      <c r="I61" s="8"/>
      <c r="J61" s="8"/>
    </row>
    <row r="62" spans="2:10" ht="18" x14ac:dyDescent="0.25">
      <c r="B62" s="34"/>
      <c r="C62" s="34"/>
      <c r="D62" s="34"/>
      <c r="E62" s="35"/>
      <c r="F62" s="34"/>
      <c r="G62" s="34"/>
      <c r="H62" s="8"/>
      <c r="I62" s="8"/>
      <c r="J62" s="8"/>
    </row>
    <row r="63" spans="2:10" ht="18" x14ac:dyDescent="0.25">
      <c r="B63" s="34"/>
      <c r="C63" s="34"/>
      <c r="D63" s="34"/>
      <c r="E63" s="35"/>
      <c r="F63" s="34"/>
      <c r="G63" s="34"/>
      <c r="H63" s="8"/>
      <c r="I63" s="8"/>
      <c r="J63" s="8"/>
    </row>
    <row r="64" spans="2:10" ht="18" x14ac:dyDescent="0.25">
      <c r="B64" s="34"/>
      <c r="C64" s="34"/>
      <c r="D64" s="34"/>
      <c r="E64" s="35"/>
      <c r="F64" s="34"/>
      <c r="G64" s="34"/>
      <c r="H64" s="8"/>
      <c r="I64" s="8"/>
      <c r="J64" s="8"/>
    </row>
    <row r="65" spans="2:10" ht="18" x14ac:dyDescent="0.25">
      <c r="B65" s="34"/>
      <c r="C65" s="34"/>
      <c r="D65" s="34"/>
      <c r="E65" s="35"/>
      <c r="F65" s="34"/>
      <c r="G65" s="34"/>
      <c r="H65" s="8"/>
      <c r="I65" s="8"/>
      <c r="J65" s="8"/>
    </row>
    <row r="66" spans="2:10" ht="18" x14ac:dyDescent="0.25">
      <c r="B66" s="34"/>
      <c r="C66" s="34"/>
      <c r="D66" s="34"/>
      <c r="E66" s="35"/>
      <c r="F66" s="34"/>
      <c r="G66" s="34"/>
      <c r="H66" s="8"/>
      <c r="I66" s="8"/>
      <c r="J66" s="8"/>
    </row>
    <row r="67" spans="2:10" ht="18" x14ac:dyDescent="0.25">
      <c r="B67" s="34"/>
      <c r="C67" s="34"/>
      <c r="D67" s="34"/>
      <c r="E67" s="35"/>
      <c r="F67" s="34"/>
      <c r="G67" s="34"/>
      <c r="H67" s="8"/>
      <c r="I67" s="8"/>
      <c r="J67" s="8"/>
    </row>
    <row r="68" spans="2:10" s="34" customFormat="1" ht="18" x14ac:dyDescent="0.25">
      <c r="E68" s="35"/>
    </row>
    <row r="69" spans="2:10" s="34" customFormat="1" ht="18" x14ac:dyDescent="0.25">
      <c r="E69" s="35"/>
    </row>
    <row r="70" spans="2:10" s="34" customFormat="1" ht="18" x14ac:dyDescent="0.25">
      <c r="E70" s="35"/>
    </row>
    <row r="71" spans="2:10" s="34" customFormat="1" ht="18" x14ac:dyDescent="0.25">
      <c r="B71" s="8"/>
      <c r="C71" s="8"/>
      <c r="D71" s="8"/>
      <c r="E71" s="9"/>
      <c r="F71" s="8"/>
      <c r="G71" s="8"/>
    </row>
    <row r="72" spans="2:10" s="34" customFormat="1" ht="18" x14ac:dyDescent="0.25">
      <c r="B72" s="8"/>
      <c r="C72" s="8"/>
      <c r="D72" s="8"/>
      <c r="E72" s="9"/>
      <c r="F72" s="8"/>
      <c r="G72" s="8"/>
    </row>
    <row r="73" spans="2:10" s="34" customFormat="1" ht="18" x14ac:dyDescent="0.25">
      <c r="B73" s="8"/>
      <c r="C73" s="8"/>
      <c r="D73" s="8"/>
      <c r="E73" s="9"/>
      <c r="F73" s="8"/>
      <c r="G73" s="8"/>
    </row>
    <row r="74" spans="2:10" s="34" customFormat="1" ht="18" x14ac:dyDescent="0.25">
      <c r="B74" s="8"/>
      <c r="C74" s="8"/>
      <c r="D74" s="8"/>
      <c r="E74" s="9"/>
      <c r="F74" s="8"/>
      <c r="G74" s="8"/>
    </row>
    <row r="75" spans="2:10" s="34" customFormat="1" ht="18" x14ac:dyDescent="0.25">
      <c r="B75" s="8"/>
      <c r="C75" s="8"/>
      <c r="D75" s="8"/>
      <c r="E75" s="9"/>
      <c r="F75" s="8"/>
      <c r="G75" s="8"/>
    </row>
    <row r="76" spans="2:10" s="34" customFormat="1" ht="18" x14ac:dyDescent="0.25">
      <c r="B76" s="8"/>
      <c r="C76" s="8"/>
      <c r="D76" s="8"/>
      <c r="E76" s="9"/>
      <c r="F76" s="8"/>
      <c r="G76" s="8"/>
    </row>
    <row r="77" spans="2:10" s="34" customFormat="1" ht="18" x14ac:dyDescent="0.25">
      <c r="B77" s="8"/>
      <c r="C77" s="8"/>
      <c r="D77" s="8"/>
      <c r="E77" s="9"/>
      <c r="F77" s="8"/>
      <c r="G77" s="8"/>
    </row>
    <row r="78" spans="2:10" ht="18" x14ac:dyDescent="0.25">
      <c r="B78" s="8"/>
      <c r="C78" s="8"/>
      <c r="D78" s="8"/>
      <c r="E78" s="9"/>
      <c r="H78" s="8"/>
      <c r="I78" s="8"/>
      <c r="J78" s="8"/>
    </row>
    <row r="79" spans="2:10" ht="18" x14ac:dyDescent="0.25">
      <c r="B79" s="8"/>
      <c r="C79" s="8"/>
      <c r="D79" s="8"/>
      <c r="E79" s="9"/>
      <c r="H79" s="8"/>
      <c r="I79" s="8"/>
      <c r="J79" s="8"/>
    </row>
    <row r="80" spans="2:10" ht="18" x14ac:dyDescent="0.25">
      <c r="B80" s="8"/>
      <c r="C80" s="8"/>
      <c r="D80" s="8"/>
      <c r="E80" s="9"/>
      <c r="H80" s="8"/>
      <c r="I80" s="8"/>
      <c r="J80" s="8"/>
    </row>
    <row r="81" spans="5:5" s="8" customFormat="1" ht="18" x14ac:dyDescent="0.25">
      <c r="E81" s="9"/>
    </row>
    <row r="82" spans="5:5" s="8" customFormat="1" ht="18" x14ac:dyDescent="0.25">
      <c r="E82" s="9"/>
    </row>
    <row r="83" spans="5:5" s="8" customFormat="1" ht="18" x14ac:dyDescent="0.25">
      <c r="E83" s="9"/>
    </row>
    <row r="84" spans="5:5" s="8" customFormat="1" ht="18" x14ac:dyDescent="0.25">
      <c r="E84" s="9"/>
    </row>
    <row r="85" spans="5:5" s="8" customFormat="1" ht="18" x14ac:dyDescent="0.25">
      <c r="E85" s="9"/>
    </row>
    <row r="86" spans="5:5" s="8" customFormat="1" ht="18" x14ac:dyDescent="0.25">
      <c r="E86" s="9"/>
    </row>
    <row r="87" spans="5:5" s="8" customFormat="1" ht="18" x14ac:dyDescent="0.25">
      <c r="E87" s="9"/>
    </row>
    <row r="88" spans="5:5" s="8" customFormat="1" ht="18" x14ac:dyDescent="0.25">
      <c r="E88" s="9"/>
    </row>
    <row r="89" spans="5:5" s="8" customFormat="1" ht="38.25" customHeight="1" x14ac:dyDescent="0.25">
      <c r="E89" s="9"/>
    </row>
    <row r="90" spans="5:5" s="8" customFormat="1" ht="18" x14ac:dyDescent="0.25">
      <c r="E90" s="9"/>
    </row>
    <row r="91" spans="5:5" s="8" customFormat="1" ht="18" x14ac:dyDescent="0.25">
      <c r="E91" s="9"/>
    </row>
    <row r="92" spans="5:5" s="8" customFormat="1" ht="18" x14ac:dyDescent="0.25">
      <c r="E92" s="9"/>
    </row>
    <row r="93" spans="5:5" s="8" customFormat="1" ht="18" x14ac:dyDescent="0.25">
      <c r="E93" s="9"/>
    </row>
    <row r="94" spans="5:5" s="8" customFormat="1" ht="18" x14ac:dyDescent="0.25">
      <c r="E94" s="9"/>
    </row>
    <row r="95" spans="5:5" s="8" customFormat="1" ht="18" x14ac:dyDescent="0.25">
      <c r="E95" s="9"/>
    </row>
    <row r="96" spans="5:5" s="8" customFormat="1" ht="18" x14ac:dyDescent="0.25">
      <c r="E96" s="9"/>
    </row>
    <row r="97" spans="5:5" s="8" customFormat="1" ht="18" x14ac:dyDescent="0.25">
      <c r="E97" s="9"/>
    </row>
    <row r="98" spans="5:5" s="8" customFormat="1" ht="18" x14ac:dyDescent="0.25">
      <c r="E98" s="9"/>
    </row>
    <row r="99" spans="5:5" s="8" customFormat="1" ht="18" x14ac:dyDescent="0.25">
      <c r="E99" s="9"/>
    </row>
    <row r="100" spans="5:5" s="8" customFormat="1" ht="18" x14ac:dyDescent="0.25">
      <c r="E100" s="9"/>
    </row>
    <row r="101" spans="5:5" s="8" customFormat="1" ht="18" x14ac:dyDescent="0.25">
      <c r="E101" s="9"/>
    </row>
    <row r="102" spans="5:5" s="8" customFormat="1" ht="18" x14ac:dyDescent="0.25">
      <c r="E102" s="9"/>
    </row>
    <row r="103" spans="5:5" s="8" customFormat="1" ht="18" x14ac:dyDescent="0.25">
      <c r="E103" s="9"/>
    </row>
    <row r="104" spans="5:5" s="8" customFormat="1" ht="18" x14ac:dyDescent="0.25">
      <c r="E104" s="9"/>
    </row>
    <row r="105" spans="5:5" s="8" customFormat="1" ht="18" x14ac:dyDescent="0.25">
      <c r="E105" s="9"/>
    </row>
    <row r="106" spans="5:5" s="8" customFormat="1" ht="18" x14ac:dyDescent="0.25">
      <c r="E106" s="9"/>
    </row>
    <row r="107" spans="5:5" s="8" customFormat="1" ht="18" x14ac:dyDescent="0.25">
      <c r="E107" s="9"/>
    </row>
    <row r="108" spans="5:5" s="8" customFormat="1" ht="18" x14ac:dyDescent="0.25">
      <c r="E108" s="9"/>
    </row>
    <row r="109" spans="5:5" s="8" customFormat="1" ht="18" x14ac:dyDescent="0.25">
      <c r="E109" s="9"/>
    </row>
    <row r="110" spans="5:5" s="8" customFormat="1" ht="18" x14ac:dyDescent="0.25">
      <c r="E110" s="9"/>
    </row>
    <row r="111" spans="5:5" s="8" customFormat="1" ht="18" x14ac:dyDescent="0.25">
      <c r="E111" s="9"/>
    </row>
    <row r="112" spans="5:5" s="8" customFormat="1" ht="18" x14ac:dyDescent="0.25">
      <c r="E112" s="9"/>
    </row>
    <row r="113" spans="5:5" s="8" customFormat="1" ht="18" x14ac:dyDescent="0.25">
      <c r="E113" s="9"/>
    </row>
    <row r="114" spans="5:5" s="8" customFormat="1" ht="18" x14ac:dyDescent="0.25">
      <c r="E114" s="9"/>
    </row>
    <row r="115" spans="5:5" s="8" customFormat="1" ht="18" x14ac:dyDescent="0.25">
      <c r="E115" s="9"/>
    </row>
    <row r="116" spans="5:5" s="8" customFormat="1" ht="18" x14ac:dyDescent="0.25">
      <c r="E116" s="9"/>
    </row>
    <row r="117" spans="5:5" s="8" customFormat="1" ht="18" x14ac:dyDescent="0.25">
      <c r="E117" s="9"/>
    </row>
    <row r="118" spans="5:5" s="8" customFormat="1" ht="18" x14ac:dyDescent="0.25">
      <c r="E118" s="9"/>
    </row>
    <row r="119" spans="5:5" s="8" customFormat="1" ht="18" x14ac:dyDescent="0.25">
      <c r="E119" s="9"/>
    </row>
    <row r="120" spans="5:5" s="8" customFormat="1" ht="18" x14ac:dyDescent="0.25">
      <c r="E120" s="9"/>
    </row>
    <row r="121" spans="5:5" s="8" customFormat="1" ht="18" x14ac:dyDescent="0.25">
      <c r="E121" s="9"/>
    </row>
    <row r="122" spans="5:5" s="8" customFormat="1" ht="18" x14ac:dyDescent="0.25">
      <c r="E122" s="9"/>
    </row>
    <row r="123" spans="5:5" s="8" customFormat="1" ht="18" x14ac:dyDescent="0.25">
      <c r="E123" s="9"/>
    </row>
    <row r="124" spans="5:5" s="8" customFormat="1" ht="18" x14ac:dyDescent="0.25">
      <c r="E124" s="9"/>
    </row>
    <row r="125" spans="5:5" s="8" customFormat="1" ht="18" x14ac:dyDescent="0.25">
      <c r="E125" s="9"/>
    </row>
    <row r="126" spans="5:5" s="8" customFormat="1" ht="18" x14ac:dyDescent="0.25">
      <c r="E126" s="9"/>
    </row>
    <row r="127" spans="5:5" s="8" customFormat="1" ht="18" x14ac:dyDescent="0.25">
      <c r="E127" s="9"/>
    </row>
    <row r="128" spans="5:5" s="8" customFormat="1" ht="18" x14ac:dyDescent="0.25">
      <c r="E128" s="9"/>
    </row>
    <row r="129" spans="5:5" s="8" customFormat="1" ht="18" x14ac:dyDescent="0.25">
      <c r="E129" s="9"/>
    </row>
    <row r="130" spans="5:5" s="8" customFormat="1" ht="18" x14ac:dyDescent="0.25">
      <c r="E130" s="9"/>
    </row>
    <row r="131" spans="5:5" s="8" customFormat="1" ht="18" x14ac:dyDescent="0.25">
      <c r="E131" s="9"/>
    </row>
    <row r="132" spans="5:5" s="8" customFormat="1" ht="18" x14ac:dyDescent="0.25">
      <c r="E132" s="9"/>
    </row>
    <row r="133" spans="5:5" s="8" customFormat="1" ht="18" x14ac:dyDescent="0.25">
      <c r="E133" s="9"/>
    </row>
    <row r="134" spans="5:5" s="8" customFormat="1" ht="18" x14ac:dyDescent="0.25">
      <c r="E134" s="9"/>
    </row>
    <row r="135" spans="5:5" s="8" customFormat="1" ht="18" x14ac:dyDescent="0.25">
      <c r="E135" s="9"/>
    </row>
    <row r="136" spans="5:5" s="8" customFormat="1" ht="18" x14ac:dyDescent="0.25">
      <c r="E136" s="9"/>
    </row>
    <row r="137" spans="5:5" s="8" customFormat="1" ht="18" x14ac:dyDescent="0.25">
      <c r="E137" s="9"/>
    </row>
    <row r="138" spans="5:5" s="8" customFormat="1" ht="18" x14ac:dyDescent="0.25">
      <c r="E138" s="9"/>
    </row>
    <row r="139" spans="5:5" s="8" customFormat="1" ht="18" x14ac:dyDescent="0.25">
      <c r="E139" s="9"/>
    </row>
    <row r="140" spans="5:5" s="8" customFormat="1" ht="18" x14ac:dyDescent="0.25">
      <c r="E140" s="9"/>
    </row>
    <row r="141" spans="5:5" s="8" customFormat="1" ht="18" x14ac:dyDescent="0.25">
      <c r="E141" s="9"/>
    </row>
    <row r="142" spans="5:5" s="8" customFormat="1" ht="18" x14ac:dyDescent="0.25">
      <c r="E142" s="9"/>
    </row>
    <row r="143" spans="5:5" s="8" customFormat="1" ht="18" x14ac:dyDescent="0.25">
      <c r="E143" s="9"/>
    </row>
    <row r="144" spans="5:5" s="8" customFormat="1" ht="18" x14ac:dyDescent="0.25">
      <c r="E144" s="9"/>
    </row>
    <row r="145" spans="5:5" s="8" customFormat="1" ht="18" x14ac:dyDescent="0.25">
      <c r="E145" s="9"/>
    </row>
    <row r="146" spans="5:5" s="8" customFormat="1" ht="18" x14ac:dyDescent="0.25">
      <c r="E146" s="9"/>
    </row>
    <row r="147" spans="5:5" s="8" customFormat="1" ht="18" x14ac:dyDescent="0.25">
      <c r="E147" s="9"/>
    </row>
    <row r="148" spans="5:5" s="8" customFormat="1" ht="18" x14ac:dyDescent="0.25">
      <c r="E148" s="9"/>
    </row>
    <row r="149" spans="5:5" s="8" customFormat="1" ht="18" x14ac:dyDescent="0.25">
      <c r="E149" s="9"/>
    </row>
    <row r="150" spans="5:5" s="8" customFormat="1" ht="18" x14ac:dyDescent="0.25">
      <c r="E150" s="9"/>
    </row>
    <row r="151" spans="5:5" s="8" customFormat="1" ht="18" x14ac:dyDescent="0.25">
      <c r="E151" s="9"/>
    </row>
    <row r="152" spans="5:5" s="8" customFormat="1" ht="18" x14ac:dyDescent="0.25">
      <c r="E152" s="9"/>
    </row>
    <row r="153" spans="5:5" s="8" customFormat="1" ht="18" x14ac:dyDescent="0.25">
      <c r="E153" s="9"/>
    </row>
    <row r="154" spans="5:5" s="8" customFormat="1" ht="18" x14ac:dyDescent="0.25">
      <c r="E154" s="9"/>
    </row>
    <row r="155" spans="5:5" s="8" customFormat="1" ht="18" x14ac:dyDescent="0.25">
      <c r="E155" s="9"/>
    </row>
    <row r="156" spans="5:5" s="8" customFormat="1" ht="18" x14ac:dyDescent="0.25">
      <c r="E156" s="9"/>
    </row>
    <row r="157" spans="5:5" s="8" customFormat="1" ht="18" x14ac:dyDescent="0.25">
      <c r="E157" s="9"/>
    </row>
    <row r="158" spans="5:5" s="8" customFormat="1" ht="18" x14ac:dyDescent="0.25">
      <c r="E158" s="9"/>
    </row>
    <row r="159" spans="5:5" s="8" customFormat="1" ht="18" x14ac:dyDescent="0.25">
      <c r="E159" s="9"/>
    </row>
    <row r="160" spans="5:5" s="8" customFormat="1" ht="18" x14ac:dyDescent="0.25">
      <c r="E160" s="9"/>
    </row>
    <row r="161" spans="2:10" ht="18" x14ac:dyDescent="0.25">
      <c r="B161" s="8"/>
      <c r="C161" s="8"/>
      <c r="D161" s="8"/>
      <c r="E161" s="9"/>
      <c r="H161" s="8"/>
      <c r="I161" s="8"/>
      <c r="J161" s="8"/>
    </row>
    <row r="162" spans="2:10" ht="18" x14ac:dyDescent="0.25">
      <c r="B162" s="8"/>
      <c r="C162" s="8"/>
      <c r="D162" s="8"/>
      <c r="E162" s="9"/>
      <c r="H162" s="8"/>
      <c r="I162" s="8"/>
      <c r="J162" s="8"/>
    </row>
    <row r="163" spans="2:10" ht="18" x14ac:dyDescent="0.25">
      <c r="B163" s="8"/>
      <c r="C163" s="8"/>
      <c r="D163" s="8"/>
      <c r="E163" s="9"/>
      <c r="H163" s="8"/>
      <c r="I163" s="8"/>
      <c r="J163" s="8"/>
    </row>
    <row r="164" spans="2:10" ht="18" x14ac:dyDescent="0.25">
      <c r="B164" s="8"/>
      <c r="C164" s="8"/>
      <c r="D164" s="8"/>
      <c r="E164" s="9"/>
      <c r="H164" s="8"/>
      <c r="I164" s="8"/>
      <c r="J164" s="8"/>
    </row>
    <row r="165" spans="2:10" ht="18" x14ac:dyDescent="0.25">
      <c r="B165" s="8"/>
      <c r="C165" s="8"/>
      <c r="D165" s="8"/>
      <c r="E165" s="9"/>
      <c r="H165" s="8"/>
      <c r="I165" s="8"/>
      <c r="J165" s="8"/>
    </row>
    <row r="166" spans="2:10" ht="18" x14ac:dyDescent="0.25">
      <c r="B166" s="8"/>
      <c r="C166" s="8"/>
      <c r="D166" s="8"/>
      <c r="E166" s="9"/>
      <c r="H166" s="8"/>
      <c r="I166" s="8"/>
      <c r="J166" s="8"/>
    </row>
    <row r="167" spans="2:10" ht="18" x14ac:dyDescent="0.25">
      <c r="B167" s="8"/>
      <c r="C167" s="8"/>
      <c r="D167" s="8"/>
      <c r="E167" s="9"/>
      <c r="H167" s="8"/>
      <c r="I167" s="8"/>
      <c r="J167" s="8"/>
    </row>
    <row r="168" spans="2:10" ht="18" x14ac:dyDescent="0.25">
      <c r="B168" s="8"/>
      <c r="C168" s="8"/>
      <c r="D168" s="8"/>
      <c r="E168" s="9"/>
      <c r="H168" s="8"/>
      <c r="I168" s="8"/>
      <c r="J168" s="8"/>
    </row>
    <row r="169" spans="2:10" ht="18" x14ac:dyDescent="0.25">
      <c r="B169" s="8"/>
      <c r="C169" s="8"/>
      <c r="D169" s="8"/>
      <c r="E169" s="9"/>
      <c r="H169" s="8"/>
      <c r="I169" s="8"/>
      <c r="J169" s="8"/>
    </row>
    <row r="170" spans="2:10" x14ac:dyDescent="0.25">
      <c r="C170" s="8"/>
      <c r="D170" s="8"/>
      <c r="E170" s="36"/>
      <c r="F170" s="36"/>
      <c r="G170" s="36"/>
      <c r="H170" s="8"/>
      <c r="I170" s="8"/>
      <c r="J170" s="8"/>
    </row>
    <row r="171" spans="2:10" x14ac:dyDescent="0.25">
      <c r="C171" s="8"/>
      <c r="D171" s="8"/>
      <c r="E171" s="36"/>
      <c r="F171" s="36"/>
      <c r="G171" s="36"/>
      <c r="H171" s="8"/>
      <c r="I171" s="8"/>
      <c r="J171" s="8"/>
    </row>
    <row r="172" spans="2:10" x14ac:dyDescent="0.25">
      <c r="C172" s="8"/>
      <c r="D172" s="8"/>
      <c r="E172" s="36"/>
      <c r="F172" s="36"/>
      <c r="G172" s="36"/>
      <c r="H172" s="8"/>
      <c r="I172" s="8"/>
      <c r="J172" s="8"/>
    </row>
    <row r="173" spans="2:10" x14ac:dyDescent="0.25">
      <c r="C173" s="8"/>
      <c r="D173" s="8"/>
      <c r="E173" s="36"/>
      <c r="F173" s="36"/>
      <c r="G173" s="36"/>
      <c r="H173" s="8"/>
      <c r="I173" s="8"/>
      <c r="J173" s="8"/>
    </row>
    <row r="174" spans="2:10" x14ac:dyDescent="0.25">
      <c r="C174" s="8"/>
      <c r="D174" s="8"/>
      <c r="E174" s="36"/>
      <c r="F174" s="36"/>
      <c r="G174" s="36"/>
      <c r="H174" s="8"/>
      <c r="I174" s="8"/>
      <c r="J174" s="8"/>
    </row>
    <row r="175" spans="2:10" x14ac:dyDescent="0.25">
      <c r="J175" s="8"/>
    </row>
    <row r="176" spans="2:10" x14ac:dyDescent="0.25">
      <c r="J176" s="8"/>
    </row>
  </sheetData>
  <sheetProtection deleteRows="0"/>
  <mergeCells count="37">
    <mergeCell ref="B5:D5"/>
    <mergeCell ref="E5:K5"/>
    <mergeCell ref="A1:D1"/>
    <mergeCell ref="A2:K2"/>
    <mergeCell ref="C3:I3"/>
    <mergeCell ref="B4:D4"/>
    <mergeCell ref="E4:K4"/>
    <mergeCell ref="E6:H6"/>
    <mergeCell ref="I6:J6"/>
    <mergeCell ref="I8:J8"/>
    <mergeCell ref="K8:K13"/>
    <mergeCell ref="I9:J9"/>
    <mergeCell ref="G10:H10"/>
    <mergeCell ref="I13:J13"/>
    <mergeCell ref="H23:I23"/>
    <mergeCell ref="B24:G24"/>
    <mergeCell ref="A15:A16"/>
    <mergeCell ref="B15:B16"/>
    <mergeCell ref="C15:C16"/>
    <mergeCell ref="H24:I24"/>
    <mergeCell ref="D15:H15"/>
    <mergeCell ref="B25:G25"/>
    <mergeCell ref="H25:I25"/>
    <mergeCell ref="J15:J16"/>
    <mergeCell ref="K15:K16"/>
    <mergeCell ref="H19:I19"/>
    <mergeCell ref="B20:G20"/>
    <mergeCell ref="H20:I20"/>
    <mergeCell ref="J20:K26"/>
    <mergeCell ref="B21:G21"/>
    <mergeCell ref="H21:I21"/>
    <mergeCell ref="B22:G22"/>
    <mergeCell ref="H22:I22"/>
    <mergeCell ref="I15:I16"/>
    <mergeCell ref="B26:G26"/>
    <mergeCell ref="H26:I26"/>
    <mergeCell ref="B23:G23"/>
  </mergeCells>
  <dataValidations count="2">
    <dataValidation type="list" allowBlank="1" showInputMessage="1" showErrorMessage="1" sqref="B22:G22">
      <formula1>"Nghỉ trong 12 tháng,Nghỉ từ tháng 13"</formula1>
    </dataValidation>
    <dataValidation type="list" allowBlank="1" showInputMessage="1" showErrorMessage="1" sqref="K3">
      <formula1>"Nam, Nữ"</formula1>
    </dataValidation>
  </dataValidations>
  <pageMargins left="0.19685039370078741" right="0.19685039370078741" top="0.55118110236220474" bottom="0.31496062992125984" header="0.35433070866141736" footer="0.23622047244094491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69"/>
  <sheetViews>
    <sheetView zoomScale="85" zoomScaleNormal="85" workbookViewId="0">
      <selection sqref="A1:D1"/>
    </sheetView>
  </sheetViews>
  <sheetFormatPr defaultRowHeight="15.75" x14ac:dyDescent="0.25"/>
  <cols>
    <col min="1" max="1" width="5" style="8" customWidth="1"/>
    <col min="2" max="2" width="11.25" style="36" customWidth="1"/>
    <col min="3" max="3" width="7.5" style="36" customWidth="1"/>
    <col min="4" max="4" width="6.875" style="36" customWidth="1"/>
    <col min="5" max="5" width="6.625" style="8" customWidth="1"/>
    <col min="6" max="6" width="7.125" style="8" customWidth="1"/>
    <col min="7" max="7" width="10.875" style="8" customWidth="1"/>
    <col min="8" max="8" width="11.25" style="36" customWidth="1"/>
    <col min="9" max="9" width="8" style="36" customWidth="1"/>
    <col min="10" max="10" width="12.875" style="37" customWidth="1"/>
    <col min="11" max="11" width="14.875" style="8" bestFit="1" customWidth="1"/>
    <col min="12" max="12" width="9" style="8"/>
    <col min="13" max="13" width="14.5" style="8" bestFit="1" customWidth="1"/>
    <col min="14" max="16384" width="9" style="8"/>
  </cols>
  <sheetData>
    <row r="1" spans="1:11" ht="21" customHeight="1" x14ac:dyDescent="0.3">
      <c r="A1" s="130" t="s">
        <v>110</v>
      </c>
      <c r="B1" s="130"/>
      <c r="C1" s="130"/>
      <c r="D1" s="130"/>
      <c r="E1" s="6"/>
      <c r="F1" s="6"/>
      <c r="G1" s="6"/>
      <c r="H1" s="6"/>
      <c r="I1" s="6"/>
      <c r="J1" s="43" t="s">
        <v>104</v>
      </c>
      <c r="K1" s="7"/>
    </row>
    <row r="2" spans="1:11" ht="38.25" customHeight="1" thickBot="1" x14ac:dyDescent="0.3">
      <c r="A2" s="131" t="s">
        <v>101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" s="12" customFormat="1" ht="20.25" customHeight="1" thickBot="1" x14ac:dyDescent="0.35">
      <c r="A3" s="10">
        <v>1</v>
      </c>
      <c r="B3" s="53" t="s">
        <v>19</v>
      </c>
      <c r="C3" s="133" t="s">
        <v>85</v>
      </c>
      <c r="D3" s="134"/>
      <c r="E3" s="134"/>
      <c r="F3" s="134"/>
      <c r="G3" s="134"/>
      <c r="H3" s="134"/>
      <c r="I3" s="135"/>
      <c r="J3" s="11" t="s">
        <v>18</v>
      </c>
      <c r="K3" s="59" t="s">
        <v>89</v>
      </c>
    </row>
    <row r="4" spans="1:11" s="14" customFormat="1" ht="33.75" customHeight="1" thickBot="1" x14ac:dyDescent="0.3">
      <c r="A4" s="13">
        <v>2</v>
      </c>
      <c r="B4" s="125" t="s">
        <v>17</v>
      </c>
      <c r="C4" s="125"/>
      <c r="D4" s="125"/>
      <c r="E4" s="127" t="s">
        <v>20</v>
      </c>
      <c r="F4" s="128"/>
      <c r="G4" s="128"/>
      <c r="H4" s="128"/>
      <c r="I4" s="128"/>
      <c r="J4" s="128"/>
      <c r="K4" s="129"/>
    </row>
    <row r="5" spans="1:11" s="14" customFormat="1" ht="29.25" customHeight="1" thickBot="1" x14ac:dyDescent="0.3">
      <c r="A5" s="10">
        <v>3</v>
      </c>
      <c r="B5" s="125" t="s">
        <v>16</v>
      </c>
      <c r="C5" s="125"/>
      <c r="D5" s="126"/>
      <c r="E5" s="127"/>
      <c r="F5" s="128"/>
      <c r="G5" s="128"/>
      <c r="H5" s="128"/>
      <c r="I5" s="128"/>
      <c r="J5" s="128"/>
      <c r="K5" s="129"/>
    </row>
    <row r="6" spans="1:11" s="12" customFormat="1" ht="18" customHeight="1" thickBot="1" x14ac:dyDescent="0.3">
      <c r="A6" s="13">
        <v>4</v>
      </c>
      <c r="B6" s="15" t="s">
        <v>15</v>
      </c>
      <c r="C6" s="16"/>
      <c r="D6" s="10"/>
      <c r="E6" s="112">
        <v>28745</v>
      </c>
      <c r="F6" s="113"/>
      <c r="G6" s="113"/>
      <c r="H6" s="114"/>
      <c r="I6" s="115"/>
      <c r="J6" s="116"/>
      <c r="K6" s="17"/>
    </row>
    <row r="7" spans="1:11" s="12" customFormat="1" ht="18" customHeight="1" thickBot="1" x14ac:dyDescent="0.35">
      <c r="A7" s="10">
        <v>5</v>
      </c>
      <c r="B7" s="15" t="s">
        <v>14</v>
      </c>
      <c r="C7" s="16"/>
      <c r="D7" s="16"/>
      <c r="E7" s="60">
        <v>15</v>
      </c>
      <c r="F7" s="18" t="s">
        <v>13</v>
      </c>
      <c r="G7" s="19"/>
      <c r="H7" s="61">
        <v>0</v>
      </c>
      <c r="I7" s="20" t="s">
        <v>12</v>
      </c>
      <c r="J7" s="21" t="s">
        <v>11</v>
      </c>
      <c r="K7" s="83">
        <f>(E7)+(IF(H7=0,0,IF(H7&lt;7,1/2,1)))</f>
        <v>15</v>
      </c>
    </row>
    <row r="8" spans="1:11" s="12" customFormat="1" ht="18" customHeight="1" x14ac:dyDescent="0.25">
      <c r="A8" s="13">
        <v>6</v>
      </c>
      <c r="B8" s="15" t="s">
        <v>57</v>
      </c>
      <c r="C8" s="16"/>
      <c r="D8" s="16"/>
      <c r="E8" s="22"/>
      <c r="H8" s="23"/>
      <c r="I8" s="117">
        <v>45717</v>
      </c>
      <c r="J8" s="118"/>
      <c r="K8" s="119" t="str">
        <f>IF(F10&lt;2,"Không thuộc đối tượng thôi việc","Thuộc đối tượng thôi việc")</f>
        <v>Thuộc đối tượng thôi việc</v>
      </c>
    </row>
    <row r="9" spans="1:11" s="12" customFormat="1" ht="18" customHeight="1" x14ac:dyDescent="0.25">
      <c r="A9" s="10">
        <v>7</v>
      </c>
      <c r="B9" s="15" t="s">
        <v>58</v>
      </c>
      <c r="C9" s="16"/>
      <c r="D9" s="16"/>
      <c r="H9" s="16"/>
      <c r="I9" s="120">
        <f>IF(AND(E6&lt;DATE(1966,4,1),K3="Nam"),DATE(INDEX('[1]Bảng ngày nghỉ hưu'!$H$4:$H$67,MATCH(MONTH(E6)&amp;YEAR(E6),INDEX('[1]Bảng ngày nghỉ hưu'!$D$4:$D$67&amp;'[1]Bảng ngày nghỉ hưu'!$E$4:$E$67,0),0)),INDEX('[1]Bảng ngày nghỉ hưu'!$G$4:$G$67,MATCH(MONTH(E6)&amp;YEAR(E6),INDEX('[1]Bảng ngày nghỉ hưu'!$D$4:$D$67&amp;'[1]Bảng ngày nghỉ hưu'!$E$4:$E$67,0),0)),1),IF(AND(E6&gt;=DATE(1966,4,1),K3="Nam"),DATE(YEAR(E6)+62,MONTH(E6)+1,1),IF(AND(E6&lt;=DATE(1975,4,1),K3="Nữ"),DATE(INDEX('[1]Bảng ngày nghỉ hưu'!$M$4:$M$116,MATCH(MONTH(E6)&amp;YEAR(E6),INDEX('[1]Bảng ngày nghỉ hưu'!$I$4:$I$116&amp;'[1]Bảng ngày nghỉ hưu'!$J$4:$J$116,0),0)),INDEX('[1]Bảng ngày nghỉ hưu'!$L$4:$L$116,MATCH(MONTH(E6)&amp;YEAR(E6),INDEX('[1]Bảng ngày nghỉ hưu'!$I$4:$I$116&amp;'[1]Bảng ngày nghỉ hưu'!$J4:$J$116,0),0)),1),IF(AND(E6&gt;=DATE(1975,5,1),K3="Nữ"),DATE(YEAR(E6)+60,MONTH(E6)+1,1),""))))</f>
        <v>51410</v>
      </c>
      <c r="J9" s="121"/>
      <c r="K9" s="119"/>
    </row>
    <row r="10" spans="1:11" s="12" customFormat="1" ht="18" customHeight="1" x14ac:dyDescent="0.25">
      <c r="A10" s="13">
        <v>8</v>
      </c>
      <c r="B10" s="24" t="s">
        <v>91</v>
      </c>
      <c r="C10" s="16"/>
      <c r="D10" s="16"/>
      <c r="F10" s="25">
        <f>DATEDIF(I8,I9,"y")</f>
        <v>15</v>
      </c>
      <c r="G10" s="122" t="s">
        <v>28</v>
      </c>
      <c r="H10" s="122"/>
      <c r="I10" s="26">
        <f>DATEDIF(I8,I9,"ym")</f>
        <v>7</v>
      </c>
      <c r="J10" s="27" t="s">
        <v>56</v>
      </c>
      <c r="K10" s="119"/>
    </row>
    <row r="11" spans="1:11" s="12" customFormat="1" ht="18" customHeight="1" x14ac:dyDescent="0.25">
      <c r="A11" s="10">
        <v>9</v>
      </c>
      <c r="B11" s="15" t="s">
        <v>86</v>
      </c>
      <c r="C11" s="16"/>
      <c r="D11" s="16"/>
      <c r="H11" s="16"/>
      <c r="I11" s="16"/>
      <c r="J11" s="28"/>
      <c r="K11" s="29"/>
    </row>
    <row r="12" spans="1:11" ht="27" customHeight="1" x14ac:dyDescent="0.25">
      <c r="A12" s="89" t="s">
        <v>10</v>
      </c>
      <c r="B12" s="89" t="s">
        <v>9</v>
      </c>
      <c r="C12" s="89" t="s">
        <v>8</v>
      </c>
      <c r="D12" s="182" t="s">
        <v>7</v>
      </c>
      <c r="E12" s="183"/>
      <c r="F12" s="183"/>
      <c r="G12" s="183"/>
      <c r="H12" s="184"/>
      <c r="I12" s="89" t="s">
        <v>6</v>
      </c>
      <c r="J12" s="88" t="s">
        <v>5</v>
      </c>
      <c r="K12" s="89" t="s">
        <v>4</v>
      </c>
    </row>
    <row r="13" spans="1:11" ht="64.5" customHeight="1" x14ac:dyDescent="0.25">
      <c r="A13" s="89"/>
      <c r="B13" s="89"/>
      <c r="C13" s="89"/>
      <c r="D13" s="54" t="s">
        <v>3</v>
      </c>
      <c r="E13" s="30" t="s">
        <v>2</v>
      </c>
      <c r="F13" s="54" t="s">
        <v>1</v>
      </c>
      <c r="G13" s="54" t="s">
        <v>84</v>
      </c>
      <c r="H13" s="185" t="s">
        <v>109</v>
      </c>
      <c r="I13" s="89"/>
      <c r="J13" s="88"/>
      <c r="K13" s="89"/>
    </row>
    <row r="14" spans="1:11" ht="18" customHeight="1" x14ac:dyDescent="0.3">
      <c r="A14" s="62">
        <v>1</v>
      </c>
      <c r="B14" s="63"/>
      <c r="C14" s="64">
        <v>4.9800000000000004</v>
      </c>
      <c r="D14" s="64"/>
      <c r="E14" s="65"/>
      <c r="F14" s="69"/>
      <c r="G14" s="64">
        <f>(C14+D14)*0.25</f>
        <v>1.2450000000000001</v>
      </c>
      <c r="H14" s="69">
        <f>(C14+D14+E14+F14)*30%</f>
        <v>1.494</v>
      </c>
      <c r="I14" s="62">
        <v>2340</v>
      </c>
      <c r="J14" s="66">
        <f>(C14+D14+G14+E14+F14+H14)*2340</f>
        <v>18062.46</v>
      </c>
      <c r="K14" s="44"/>
    </row>
    <row r="15" spans="1:11" ht="18" customHeight="1" x14ac:dyDescent="0.3">
      <c r="A15" s="46"/>
      <c r="B15" s="47"/>
      <c r="C15" s="48"/>
      <c r="D15" s="48"/>
      <c r="E15" s="49"/>
      <c r="F15" s="50"/>
      <c r="G15" s="50"/>
      <c r="H15" s="51"/>
      <c r="I15" s="52"/>
      <c r="J15" s="45"/>
      <c r="K15" s="45"/>
    </row>
    <row r="16" spans="1:11" ht="17.25" customHeight="1" x14ac:dyDescent="0.25">
      <c r="A16" s="31"/>
      <c r="B16" s="32" t="s">
        <v>0</v>
      </c>
      <c r="C16" s="33"/>
      <c r="D16" s="33"/>
      <c r="E16" s="31"/>
      <c r="F16" s="31"/>
      <c r="G16" s="31"/>
      <c r="H16" s="90">
        <f>J14*1000</f>
        <v>18062460</v>
      </c>
      <c r="I16" s="90"/>
      <c r="J16" s="57"/>
      <c r="K16" s="58"/>
    </row>
    <row r="17" spans="1:12" ht="18.75" customHeight="1" x14ac:dyDescent="0.25">
      <c r="A17" s="55"/>
      <c r="B17" s="148" t="s">
        <v>87</v>
      </c>
      <c r="C17" s="148"/>
      <c r="D17" s="148"/>
      <c r="E17" s="148"/>
      <c r="F17" s="148"/>
      <c r="G17" s="148"/>
      <c r="H17" s="149">
        <f>H19+H20+H21</f>
        <v>1327590810</v>
      </c>
      <c r="I17" s="149"/>
      <c r="J17" s="140" t="s">
        <v>106</v>
      </c>
      <c r="K17" s="141"/>
    </row>
    <row r="18" spans="1:12" ht="18.75" customHeight="1" x14ac:dyDescent="0.3">
      <c r="A18" s="56"/>
      <c r="B18" s="136" t="s">
        <v>90</v>
      </c>
      <c r="C18" s="136"/>
      <c r="D18" s="136"/>
      <c r="E18" s="136"/>
      <c r="F18" s="136"/>
      <c r="G18" s="136"/>
      <c r="H18" s="111"/>
      <c r="I18" s="111"/>
      <c r="J18" s="142"/>
      <c r="K18" s="143"/>
    </row>
    <row r="19" spans="1:12" ht="18.75" customHeight="1" x14ac:dyDescent="0.3">
      <c r="A19" s="82">
        <v>1</v>
      </c>
      <c r="B19" s="137" t="s">
        <v>88</v>
      </c>
      <c r="C19" s="137"/>
      <c r="D19" s="137"/>
      <c r="E19" s="137"/>
      <c r="F19" s="137"/>
      <c r="G19" s="137"/>
      <c r="H19" s="138">
        <f>IF(B19="Nghỉ trong 12 tháng",IF(E7&gt;=5,0.8*H16*60,0.8*H16*(E7*12+H7)),IF(E7&gt;=5,0.4*H16*60,0.4*H16*(E7*12+H7)))</f>
        <v>866998080</v>
      </c>
      <c r="I19" s="139"/>
      <c r="J19" s="142"/>
      <c r="K19" s="143"/>
    </row>
    <row r="20" spans="1:12" x14ac:dyDescent="0.25">
      <c r="A20" s="33">
        <v>2</v>
      </c>
      <c r="B20" s="146" t="s">
        <v>92</v>
      </c>
      <c r="C20" s="146"/>
      <c r="D20" s="146"/>
      <c r="E20" s="146"/>
      <c r="F20" s="146"/>
      <c r="G20" s="146"/>
      <c r="H20" s="147">
        <f>1.5*H16*K7</f>
        <v>406405350</v>
      </c>
      <c r="I20" s="147"/>
      <c r="J20" s="142"/>
      <c r="K20" s="143"/>
      <c r="L20" s="71"/>
    </row>
    <row r="21" spans="1:12" x14ac:dyDescent="0.25">
      <c r="A21" s="33">
        <v>3</v>
      </c>
      <c r="B21" s="146" t="s">
        <v>93</v>
      </c>
      <c r="C21" s="146"/>
      <c r="D21" s="146"/>
      <c r="E21" s="146"/>
      <c r="F21" s="146"/>
      <c r="G21" s="146"/>
      <c r="H21" s="147">
        <f>3*H16</f>
        <v>54187380</v>
      </c>
      <c r="I21" s="147"/>
      <c r="J21" s="144"/>
      <c r="K21" s="145"/>
      <c r="L21" s="71"/>
    </row>
    <row r="22" spans="1:12" x14ac:dyDescent="0.25">
      <c r="B22" s="71"/>
      <c r="C22" s="71"/>
      <c r="D22" s="71"/>
      <c r="E22" s="71"/>
      <c r="F22" s="71"/>
      <c r="G22" s="71"/>
      <c r="H22" s="74"/>
      <c r="I22" s="71"/>
      <c r="J22" s="71"/>
      <c r="K22" s="71"/>
      <c r="L22" s="71"/>
    </row>
    <row r="23" spans="1:12" x14ac:dyDescent="0.25">
      <c r="B23" s="71"/>
      <c r="C23" s="71"/>
      <c r="D23" s="71"/>
      <c r="E23" s="71"/>
      <c r="F23" s="71"/>
      <c r="G23" s="71"/>
      <c r="H23" s="74"/>
      <c r="I23" s="71"/>
      <c r="J23" s="71"/>
      <c r="K23" s="71"/>
      <c r="L23" s="71"/>
    </row>
    <row r="24" spans="1:12" x14ac:dyDescent="0.25">
      <c r="B24" s="71"/>
      <c r="C24" s="71"/>
      <c r="D24" s="71"/>
      <c r="E24" s="71"/>
      <c r="F24" s="71"/>
      <c r="G24" s="71"/>
      <c r="H24" s="74"/>
      <c r="I24" s="71"/>
      <c r="J24" s="71"/>
      <c r="K24" s="71"/>
      <c r="L24" s="71"/>
    </row>
    <row r="25" spans="1:12" x14ac:dyDescent="0.25">
      <c r="B25" s="71"/>
      <c r="C25" s="71"/>
      <c r="D25" s="71"/>
      <c r="E25" s="71"/>
      <c r="F25" s="71"/>
      <c r="G25" s="71"/>
      <c r="H25" s="74"/>
      <c r="I25" s="71"/>
      <c r="J25" s="71"/>
      <c r="K25" s="71"/>
      <c r="L25" s="71"/>
    </row>
    <row r="26" spans="1:12" x14ac:dyDescent="0.25">
      <c r="B26" s="71"/>
      <c r="C26" s="71"/>
      <c r="D26" s="71"/>
      <c r="E26" s="71"/>
      <c r="F26" s="71"/>
      <c r="G26" s="71"/>
      <c r="H26" s="74"/>
      <c r="I26" s="71"/>
      <c r="J26" s="71"/>
      <c r="K26" s="71"/>
      <c r="L26" s="71"/>
    </row>
    <row r="27" spans="1:12" x14ac:dyDescent="0.25">
      <c r="B27" s="71"/>
      <c r="C27" s="71"/>
      <c r="D27" s="71"/>
      <c r="E27" s="71"/>
      <c r="F27" s="71"/>
      <c r="G27" s="71"/>
      <c r="H27" s="74"/>
      <c r="I27" s="71"/>
      <c r="J27" s="71"/>
      <c r="K27" s="71"/>
      <c r="L27" s="71"/>
    </row>
    <row r="28" spans="1:12" x14ac:dyDescent="0.25">
      <c r="B28" s="71"/>
      <c r="C28" s="71"/>
      <c r="D28" s="71"/>
      <c r="E28" s="71"/>
      <c r="F28" s="71"/>
      <c r="G28" s="71"/>
      <c r="H28" s="74"/>
      <c r="I28" s="71"/>
      <c r="J28" s="71"/>
      <c r="K28" s="71"/>
      <c r="L28" s="71"/>
    </row>
    <row r="29" spans="1:12" x14ac:dyDescent="0.25">
      <c r="B29" s="71"/>
      <c r="C29" s="71"/>
      <c r="D29" s="71"/>
      <c r="E29" s="71"/>
      <c r="F29" s="71"/>
      <c r="G29" s="71"/>
      <c r="H29" s="74"/>
      <c r="I29" s="71"/>
      <c r="J29" s="71"/>
      <c r="K29" s="71"/>
      <c r="L29" s="71"/>
    </row>
    <row r="30" spans="1:12" s="34" customFormat="1" ht="18.75" x14ac:dyDescent="0.3">
      <c r="B30" s="71"/>
      <c r="C30" s="72"/>
      <c r="D30" s="72"/>
      <c r="E30" s="72"/>
      <c r="F30" s="72"/>
      <c r="G30" s="72"/>
      <c r="H30" s="73"/>
      <c r="I30" s="72"/>
      <c r="J30" s="72"/>
      <c r="K30" s="72"/>
      <c r="L30" s="72"/>
    </row>
    <row r="31" spans="1:12" s="34" customFormat="1" ht="18.75" x14ac:dyDescent="0.3">
      <c r="B31" s="71"/>
      <c r="C31" s="72"/>
      <c r="D31" s="72"/>
      <c r="E31" s="72"/>
      <c r="F31" s="72"/>
      <c r="G31" s="72"/>
      <c r="H31" s="73"/>
      <c r="I31" s="72"/>
      <c r="J31" s="72"/>
      <c r="K31" s="72"/>
      <c r="L31" s="72"/>
    </row>
    <row r="32" spans="1:12" s="34" customFormat="1" ht="18" x14ac:dyDescent="0.25">
      <c r="B32" s="8"/>
      <c r="H32" s="35"/>
    </row>
    <row r="33" spans="2:10" s="34" customFormat="1" ht="18" x14ac:dyDescent="0.25">
      <c r="B33" s="8"/>
      <c r="C33" s="8"/>
      <c r="D33" s="8"/>
      <c r="E33" s="8"/>
      <c r="F33" s="8"/>
      <c r="G33" s="8"/>
      <c r="H33" s="9"/>
      <c r="I33" s="8"/>
    </row>
    <row r="34" spans="2:10" s="34" customFormat="1" ht="18" x14ac:dyDescent="0.25">
      <c r="B34" s="8"/>
      <c r="C34" s="8"/>
      <c r="D34" s="8"/>
      <c r="E34" s="8"/>
      <c r="F34" s="8"/>
      <c r="G34" s="8"/>
      <c r="H34" s="9"/>
      <c r="I34" s="8"/>
    </row>
    <row r="35" spans="2:10" ht="18" x14ac:dyDescent="0.25">
      <c r="B35" s="8"/>
      <c r="C35" s="8"/>
      <c r="D35" s="8"/>
      <c r="H35" s="9"/>
      <c r="I35" s="8"/>
      <c r="J35" s="8"/>
    </row>
    <row r="36" spans="2:10" ht="18" x14ac:dyDescent="0.25">
      <c r="B36" s="8"/>
      <c r="C36" s="8"/>
      <c r="D36" s="8"/>
      <c r="H36" s="9"/>
      <c r="I36" s="8"/>
      <c r="J36" s="8"/>
    </row>
    <row r="37" spans="2:10" ht="18" x14ac:dyDescent="0.25">
      <c r="B37" s="8"/>
      <c r="C37" s="8"/>
      <c r="D37" s="8"/>
      <c r="H37" s="9"/>
      <c r="I37" s="8"/>
      <c r="J37" s="8"/>
    </row>
    <row r="38" spans="2:10" ht="18" x14ac:dyDescent="0.25">
      <c r="B38" s="8"/>
      <c r="C38" s="8"/>
      <c r="D38" s="8"/>
      <c r="H38" s="9"/>
      <c r="I38" s="8"/>
      <c r="J38" s="8"/>
    </row>
    <row r="39" spans="2:10" ht="18" x14ac:dyDescent="0.25">
      <c r="B39" s="8"/>
      <c r="C39" s="8"/>
      <c r="D39" s="8"/>
      <c r="H39" s="9"/>
      <c r="I39" s="8"/>
      <c r="J39" s="8"/>
    </row>
    <row r="40" spans="2:10" ht="18" x14ac:dyDescent="0.25">
      <c r="B40" s="8"/>
      <c r="C40" s="8"/>
      <c r="D40" s="8"/>
      <c r="H40" s="9"/>
      <c r="I40" s="8"/>
      <c r="J40" s="8"/>
    </row>
    <row r="41" spans="2:10" ht="18" x14ac:dyDescent="0.25">
      <c r="B41" s="8"/>
      <c r="C41" s="8"/>
      <c r="D41" s="8"/>
      <c r="E41" s="9"/>
      <c r="H41" s="8"/>
      <c r="I41" s="8"/>
      <c r="J41" s="8"/>
    </row>
    <row r="42" spans="2:10" ht="18" x14ac:dyDescent="0.25">
      <c r="B42" s="8"/>
      <c r="C42" s="8"/>
      <c r="D42" s="8"/>
      <c r="E42" s="9"/>
      <c r="H42" s="8"/>
      <c r="I42" s="8"/>
      <c r="J42" s="8"/>
    </row>
    <row r="43" spans="2:10" ht="18" x14ac:dyDescent="0.25">
      <c r="B43" s="8"/>
      <c r="C43" s="8"/>
      <c r="D43" s="8"/>
      <c r="E43" s="9"/>
      <c r="H43" s="8"/>
      <c r="I43" s="8"/>
      <c r="J43" s="8"/>
    </row>
    <row r="44" spans="2:10" ht="18" x14ac:dyDescent="0.25">
      <c r="B44" s="8"/>
      <c r="C44" s="8"/>
      <c r="D44" s="8"/>
      <c r="E44" s="9"/>
      <c r="H44" s="8"/>
      <c r="I44" s="8"/>
      <c r="J44" s="8"/>
    </row>
    <row r="45" spans="2:10" ht="18" x14ac:dyDescent="0.25">
      <c r="B45" s="8"/>
      <c r="C45" s="8"/>
      <c r="D45" s="8"/>
      <c r="E45" s="9"/>
      <c r="H45" s="8"/>
      <c r="I45" s="8"/>
      <c r="J45" s="8"/>
    </row>
    <row r="46" spans="2:10" ht="18" x14ac:dyDescent="0.25">
      <c r="B46" s="8"/>
      <c r="C46" s="8"/>
      <c r="D46" s="8"/>
      <c r="E46" s="9"/>
      <c r="H46" s="8"/>
      <c r="I46" s="8"/>
      <c r="J46" s="8"/>
    </row>
    <row r="47" spans="2:10" ht="18" x14ac:dyDescent="0.25">
      <c r="B47" s="8"/>
      <c r="C47" s="8"/>
      <c r="D47" s="8"/>
      <c r="E47" s="9"/>
      <c r="H47" s="8"/>
      <c r="I47" s="8"/>
      <c r="J47" s="8"/>
    </row>
    <row r="48" spans="2:10" ht="18" x14ac:dyDescent="0.25">
      <c r="B48" s="8"/>
      <c r="C48" s="8"/>
      <c r="D48" s="8"/>
      <c r="E48" s="9"/>
      <c r="H48" s="8"/>
      <c r="I48" s="8"/>
      <c r="J48" s="8"/>
    </row>
    <row r="49" spans="2:10" ht="18" x14ac:dyDescent="0.25">
      <c r="B49" s="8"/>
      <c r="C49" s="8"/>
      <c r="D49" s="8"/>
      <c r="E49" s="9"/>
      <c r="H49" s="8"/>
      <c r="I49" s="8"/>
      <c r="J49" s="8"/>
    </row>
    <row r="50" spans="2:10" ht="18" x14ac:dyDescent="0.25">
      <c r="B50" s="8"/>
      <c r="C50" s="8"/>
      <c r="D50" s="8"/>
      <c r="E50" s="9"/>
      <c r="H50" s="8"/>
      <c r="I50" s="8"/>
      <c r="J50" s="8"/>
    </row>
    <row r="51" spans="2:10" ht="18" x14ac:dyDescent="0.25">
      <c r="B51" s="8"/>
      <c r="C51" s="8"/>
      <c r="D51" s="8"/>
      <c r="E51" s="9"/>
      <c r="H51" s="8"/>
      <c r="I51" s="8"/>
      <c r="J51" s="8"/>
    </row>
    <row r="52" spans="2:10" ht="18" x14ac:dyDescent="0.25">
      <c r="B52" s="8"/>
      <c r="C52" s="8"/>
      <c r="D52" s="8"/>
      <c r="E52" s="9"/>
      <c r="H52" s="8"/>
      <c r="I52" s="8"/>
      <c r="J52" s="8"/>
    </row>
    <row r="53" spans="2:10" ht="18" x14ac:dyDescent="0.25">
      <c r="B53" s="8"/>
      <c r="C53" s="8"/>
      <c r="D53" s="8"/>
      <c r="E53" s="9"/>
      <c r="H53" s="8"/>
      <c r="I53" s="8"/>
      <c r="J53" s="8"/>
    </row>
    <row r="54" spans="2:10" ht="18" x14ac:dyDescent="0.25">
      <c r="B54" s="34"/>
      <c r="C54" s="34"/>
      <c r="D54" s="34"/>
      <c r="E54" s="35"/>
      <c r="F54" s="34"/>
      <c r="G54" s="34"/>
      <c r="H54" s="8"/>
      <c r="I54" s="8"/>
      <c r="J54" s="8"/>
    </row>
    <row r="55" spans="2:10" ht="18" x14ac:dyDescent="0.25">
      <c r="B55" s="34"/>
      <c r="C55" s="34"/>
      <c r="D55" s="34"/>
      <c r="E55" s="35"/>
      <c r="F55" s="34"/>
      <c r="G55" s="34"/>
      <c r="H55" s="8"/>
      <c r="I55" s="8"/>
      <c r="J55" s="8"/>
    </row>
    <row r="56" spans="2:10" ht="18" x14ac:dyDescent="0.25">
      <c r="B56" s="34"/>
      <c r="C56" s="34"/>
      <c r="D56" s="34"/>
      <c r="E56" s="35"/>
      <c r="F56" s="34"/>
      <c r="G56" s="34"/>
      <c r="H56" s="8"/>
      <c r="I56" s="8"/>
      <c r="J56" s="8"/>
    </row>
    <row r="57" spans="2:10" ht="18" x14ac:dyDescent="0.25">
      <c r="B57" s="34"/>
      <c r="C57" s="34"/>
      <c r="D57" s="34"/>
      <c r="E57" s="35"/>
      <c r="F57" s="34"/>
      <c r="G57" s="34"/>
      <c r="H57" s="8"/>
      <c r="I57" s="8"/>
      <c r="J57" s="8"/>
    </row>
    <row r="58" spans="2:10" ht="18" x14ac:dyDescent="0.25">
      <c r="B58" s="34"/>
      <c r="C58" s="34"/>
      <c r="D58" s="34"/>
      <c r="E58" s="35"/>
      <c r="F58" s="34"/>
      <c r="G58" s="34"/>
      <c r="H58" s="8"/>
      <c r="I58" s="8"/>
      <c r="J58" s="8"/>
    </row>
    <row r="59" spans="2:10" ht="18" x14ac:dyDescent="0.25">
      <c r="B59" s="34"/>
      <c r="C59" s="34"/>
      <c r="D59" s="34"/>
      <c r="E59" s="35"/>
      <c r="F59" s="34"/>
      <c r="G59" s="34"/>
      <c r="H59" s="8"/>
      <c r="I59" s="8"/>
      <c r="J59" s="8"/>
    </row>
    <row r="60" spans="2:10" ht="18" x14ac:dyDescent="0.25">
      <c r="B60" s="34"/>
      <c r="C60" s="34"/>
      <c r="D60" s="34"/>
      <c r="E60" s="35"/>
      <c r="F60" s="34"/>
      <c r="G60" s="34"/>
      <c r="H60" s="8"/>
      <c r="I60" s="8"/>
      <c r="J60" s="8"/>
    </row>
    <row r="61" spans="2:10" s="34" customFormat="1" ht="18" x14ac:dyDescent="0.25">
      <c r="E61" s="35"/>
    </row>
    <row r="62" spans="2:10" s="34" customFormat="1" ht="18" x14ac:dyDescent="0.25">
      <c r="E62" s="35"/>
    </row>
    <row r="63" spans="2:10" s="34" customFormat="1" ht="18" x14ac:dyDescent="0.25">
      <c r="E63" s="35"/>
    </row>
    <row r="64" spans="2:10" s="34" customFormat="1" ht="18" x14ac:dyDescent="0.25">
      <c r="B64" s="8"/>
      <c r="C64" s="8"/>
      <c r="D64" s="8"/>
      <c r="E64" s="9"/>
      <c r="F64" s="8"/>
      <c r="G64" s="8"/>
    </row>
    <row r="65" spans="2:10" s="34" customFormat="1" ht="18" x14ac:dyDescent="0.25">
      <c r="B65" s="8"/>
      <c r="C65" s="8"/>
      <c r="D65" s="8"/>
      <c r="E65" s="9"/>
      <c r="F65" s="8"/>
      <c r="G65" s="8"/>
    </row>
    <row r="66" spans="2:10" s="34" customFormat="1" ht="18" x14ac:dyDescent="0.25">
      <c r="B66" s="8"/>
      <c r="C66" s="8"/>
      <c r="D66" s="8"/>
      <c r="E66" s="9"/>
      <c r="F66" s="8"/>
      <c r="G66" s="8"/>
    </row>
    <row r="67" spans="2:10" s="34" customFormat="1" ht="18" x14ac:dyDescent="0.25">
      <c r="B67" s="8"/>
      <c r="C67" s="8"/>
      <c r="D67" s="8"/>
      <c r="E67" s="9"/>
      <c r="F67" s="8"/>
      <c r="G67" s="8"/>
    </row>
    <row r="68" spans="2:10" s="34" customFormat="1" ht="18" x14ac:dyDescent="0.25">
      <c r="B68" s="8"/>
      <c r="C68" s="8"/>
      <c r="D68" s="8"/>
      <c r="E68" s="9"/>
      <c r="F68" s="8"/>
      <c r="G68" s="8"/>
    </row>
    <row r="69" spans="2:10" s="34" customFormat="1" ht="18" x14ac:dyDescent="0.25">
      <c r="B69" s="8"/>
      <c r="C69" s="8"/>
      <c r="D69" s="8"/>
      <c r="E69" s="9"/>
      <c r="F69" s="8"/>
      <c r="G69" s="8"/>
    </row>
    <row r="70" spans="2:10" s="34" customFormat="1" ht="18" x14ac:dyDescent="0.25">
      <c r="B70" s="8"/>
      <c r="C70" s="8"/>
      <c r="D70" s="8"/>
      <c r="E70" s="9"/>
      <c r="F70" s="8"/>
      <c r="G70" s="8"/>
    </row>
    <row r="71" spans="2:10" ht="18" x14ac:dyDescent="0.25">
      <c r="B71" s="8"/>
      <c r="C71" s="8"/>
      <c r="D71" s="8"/>
      <c r="E71" s="9"/>
      <c r="H71" s="8"/>
      <c r="I71" s="8"/>
      <c r="J71" s="8"/>
    </row>
    <row r="72" spans="2:10" ht="18" x14ac:dyDescent="0.25">
      <c r="B72" s="8"/>
      <c r="C72" s="8"/>
      <c r="D72" s="8"/>
      <c r="E72" s="9"/>
      <c r="H72" s="8"/>
      <c r="I72" s="8"/>
      <c r="J72" s="8"/>
    </row>
    <row r="73" spans="2:10" ht="18" x14ac:dyDescent="0.25">
      <c r="B73" s="8"/>
      <c r="C73" s="8"/>
      <c r="D73" s="8"/>
      <c r="E73" s="9"/>
      <c r="H73" s="8"/>
      <c r="I73" s="8"/>
      <c r="J73" s="8"/>
    </row>
    <row r="74" spans="2:10" ht="18" x14ac:dyDescent="0.25">
      <c r="B74" s="8"/>
      <c r="C74" s="8"/>
      <c r="D74" s="8"/>
      <c r="E74" s="9"/>
      <c r="H74" s="8"/>
      <c r="I74" s="8"/>
      <c r="J74" s="8"/>
    </row>
    <row r="75" spans="2:10" ht="18" x14ac:dyDescent="0.25">
      <c r="B75" s="8"/>
      <c r="C75" s="8"/>
      <c r="D75" s="8"/>
      <c r="E75" s="9"/>
      <c r="H75" s="8"/>
      <c r="I75" s="8"/>
      <c r="J75" s="8"/>
    </row>
    <row r="76" spans="2:10" ht="18" x14ac:dyDescent="0.25">
      <c r="B76" s="8"/>
      <c r="C76" s="8"/>
      <c r="D76" s="8"/>
      <c r="E76" s="9"/>
      <c r="H76" s="8"/>
      <c r="I76" s="8"/>
      <c r="J76" s="8"/>
    </row>
    <row r="77" spans="2:10" ht="18" x14ac:dyDescent="0.25">
      <c r="B77" s="8"/>
      <c r="C77" s="8"/>
      <c r="D77" s="8"/>
      <c r="E77" s="9"/>
      <c r="H77" s="8"/>
      <c r="I77" s="8"/>
      <c r="J77" s="8"/>
    </row>
    <row r="78" spans="2:10" ht="18" x14ac:dyDescent="0.25">
      <c r="B78" s="8"/>
      <c r="C78" s="8"/>
      <c r="D78" s="8"/>
      <c r="E78" s="9"/>
      <c r="H78" s="8"/>
      <c r="I78" s="8"/>
      <c r="J78" s="8"/>
    </row>
    <row r="79" spans="2:10" ht="18" x14ac:dyDescent="0.25">
      <c r="B79" s="8"/>
      <c r="C79" s="8"/>
      <c r="D79" s="8"/>
      <c r="E79" s="9"/>
      <c r="H79" s="8"/>
      <c r="I79" s="8"/>
      <c r="J79" s="8"/>
    </row>
    <row r="80" spans="2:10" ht="18" x14ac:dyDescent="0.25">
      <c r="B80" s="8"/>
      <c r="C80" s="8"/>
      <c r="D80" s="8"/>
      <c r="E80" s="9"/>
      <c r="H80" s="8"/>
      <c r="I80" s="8"/>
      <c r="J80" s="8"/>
    </row>
    <row r="81" spans="5:5" s="8" customFormat="1" ht="18" x14ac:dyDescent="0.25">
      <c r="E81" s="9"/>
    </row>
    <row r="82" spans="5:5" s="8" customFormat="1" ht="38.25" customHeight="1" x14ac:dyDescent="0.25">
      <c r="E82" s="9"/>
    </row>
    <row r="83" spans="5:5" s="8" customFormat="1" ht="18" x14ac:dyDescent="0.25">
      <c r="E83" s="9"/>
    </row>
    <row r="84" spans="5:5" s="8" customFormat="1" ht="18" x14ac:dyDescent="0.25">
      <c r="E84" s="9"/>
    </row>
    <row r="85" spans="5:5" s="8" customFormat="1" ht="18" x14ac:dyDescent="0.25">
      <c r="E85" s="9"/>
    </row>
    <row r="86" spans="5:5" s="8" customFormat="1" ht="18" x14ac:dyDescent="0.25">
      <c r="E86" s="9"/>
    </row>
    <row r="87" spans="5:5" s="8" customFormat="1" ht="18" x14ac:dyDescent="0.25">
      <c r="E87" s="9"/>
    </row>
    <row r="88" spans="5:5" s="8" customFormat="1" ht="18" x14ac:dyDescent="0.25">
      <c r="E88" s="9"/>
    </row>
    <row r="89" spans="5:5" s="8" customFormat="1" ht="18" x14ac:dyDescent="0.25">
      <c r="E89" s="9"/>
    </row>
    <row r="90" spans="5:5" s="8" customFormat="1" ht="18" x14ac:dyDescent="0.25">
      <c r="E90" s="9"/>
    </row>
    <row r="91" spans="5:5" s="8" customFormat="1" ht="18" x14ac:dyDescent="0.25">
      <c r="E91" s="9"/>
    </row>
    <row r="92" spans="5:5" s="8" customFormat="1" ht="18" x14ac:dyDescent="0.25">
      <c r="E92" s="9"/>
    </row>
    <row r="93" spans="5:5" s="8" customFormat="1" ht="18" x14ac:dyDescent="0.25">
      <c r="E93" s="9"/>
    </row>
    <row r="94" spans="5:5" s="8" customFormat="1" ht="18" x14ac:dyDescent="0.25">
      <c r="E94" s="9"/>
    </row>
    <row r="95" spans="5:5" s="8" customFormat="1" ht="18" x14ac:dyDescent="0.25">
      <c r="E95" s="9"/>
    </row>
    <row r="96" spans="5:5" s="8" customFormat="1" ht="18" x14ac:dyDescent="0.25">
      <c r="E96" s="9"/>
    </row>
    <row r="97" spans="5:5" s="8" customFormat="1" ht="18" x14ac:dyDescent="0.25">
      <c r="E97" s="9"/>
    </row>
    <row r="98" spans="5:5" s="8" customFormat="1" ht="18" x14ac:dyDescent="0.25">
      <c r="E98" s="9"/>
    </row>
    <row r="99" spans="5:5" s="8" customFormat="1" ht="18" x14ac:dyDescent="0.25">
      <c r="E99" s="9"/>
    </row>
    <row r="100" spans="5:5" s="8" customFormat="1" ht="18" x14ac:dyDescent="0.25">
      <c r="E100" s="9"/>
    </row>
    <row r="101" spans="5:5" s="8" customFormat="1" ht="18" x14ac:dyDescent="0.25">
      <c r="E101" s="9"/>
    </row>
    <row r="102" spans="5:5" s="8" customFormat="1" ht="18" x14ac:dyDescent="0.25">
      <c r="E102" s="9"/>
    </row>
    <row r="103" spans="5:5" s="8" customFormat="1" ht="18" x14ac:dyDescent="0.25">
      <c r="E103" s="9"/>
    </row>
    <row r="104" spans="5:5" s="8" customFormat="1" ht="18" x14ac:dyDescent="0.25">
      <c r="E104" s="9"/>
    </row>
    <row r="105" spans="5:5" s="8" customFormat="1" ht="18" x14ac:dyDescent="0.25">
      <c r="E105" s="9"/>
    </row>
    <row r="106" spans="5:5" s="8" customFormat="1" ht="18" x14ac:dyDescent="0.25">
      <c r="E106" s="9"/>
    </row>
    <row r="107" spans="5:5" s="8" customFormat="1" ht="18" x14ac:dyDescent="0.25">
      <c r="E107" s="9"/>
    </row>
    <row r="108" spans="5:5" s="8" customFormat="1" ht="18" x14ac:dyDescent="0.25">
      <c r="E108" s="9"/>
    </row>
    <row r="109" spans="5:5" s="8" customFormat="1" ht="18" x14ac:dyDescent="0.25">
      <c r="E109" s="9"/>
    </row>
    <row r="110" spans="5:5" s="8" customFormat="1" ht="18" x14ac:dyDescent="0.25">
      <c r="E110" s="9"/>
    </row>
    <row r="111" spans="5:5" s="8" customFormat="1" ht="18" x14ac:dyDescent="0.25">
      <c r="E111" s="9"/>
    </row>
    <row r="112" spans="5:5" s="8" customFormat="1" ht="18" x14ac:dyDescent="0.25">
      <c r="E112" s="9"/>
    </row>
    <row r="113" spans="5:5" s="8" customFormat="1" ht="18" x14ac:dyDescent="0.25">
      <c r="E113" s="9"/>
    </row>
    <row r="114" spans="5:5" s="8" customFormat="1" ht="18" x14ac:dyDescent="0.25">
      <c r="E114" s="9"/>
    </row>
    <row r="115" spans="5:5" s="8" customFormat="1" ht="18" x14ac:dyDescent="0.25">
      <c r="E115" s="9"/>
    </row>
    <row r="116" spans="5:5" s="8" customFormat="1" ht="18" x14ac:dyDescent="0.25">
      <c r="E116" s="9"/>
    </row>
    <row r="117" spans="5:5" s="8" customFormat="1" ht="18" x14ac:dyDescent="0.25">
      <c r="E117" s="9"/>
    </row>
    <row r="118" spans="5:5" s="8" customFormat="1" ht="18" x14ac:dyDescent="0.25">
      <c r="E118" s="9"/>
    </row>
    <row r="119" spans="5:5" s="8" customFormat="1" ht="18" x14ac:dyDescent="0.25">
      <c r="E119" s="9"/>
    </row>
    <row r="120" spans="5:5" s="8" customFormat="1" ht="18" x14ac:dyDescent="0.25">
      <c r="E120" s="9"/>
    </row>
    <row r="121" spans="5:5" s="8" customFormat="1" ht="18" x14ac:dyDescent="0.25">
      <c r="E121" s="9"/>
    </row>
    <row r="122" spans="5:5" s="8" customFormat="1" ht="18" x14ac:dyDescent="0.25">
      <c r="E122" s="9"/>
    </row>
    <row r="123" spans="5:5" s="8" customFormat="1" ht="18" x14ac:dyDescent="0.25">
      <c r="E123" s="9"/>
    </row>
    <row r="124" spans="5:5" s="8" customFormat="1" ht="18" x14ac:dyDescent="0.25">
      <c r="E124" s="9"/>
    </row>
    <row r="125" spans="5:5" s="8" customFormat="1" ht="18" x14ac:dyDescent="0.25">
      <c r="E125" s="9"/>
    </row>
    <row r="126" spans="5:5" s="8" customFormat="1" ht="18" x14ac:dyDescent="0.25">
      <c r="E126" s="9"/>
    </row>
    <row r="127" spans="5:5" s="8" customFormat="1" ht="18" x14ac:dyDescent="0.25">
      <c r="E127" s="9"/>
    </row>
    <row r="128" spans="5:5" s="8" customFormat="1" ht="18" x14ac:dyDescent="0.25">
      <c r="E128" s="9"/>
    </row>
    <row r="129" spans="5:5" s="8" customFormat="1" ht="18" x14ac:dyDescent="0.25">
      <c r="E129" s="9"/>
    </row>
    <row r="130" spans="5:5" s="8" customFormat="1" ht="18" x14ac:dyDescent="0.25">
      <c r="E130" s="9"/>
    </row>
    <row r="131" spans="5:5" s="8" customFormat="1" ht="18" x14ac:dyDescent="0.25">
      <c r="E131" s="9"/>
    </row>
    <row r="132" spans="5:5" s="8" customFormat="1" ht="18" x14ac:dyDescent="0.25">
      <c r="E132" s="9"/>
    </row>
    <row r="133" spans="5:5" s="8" customFormat="1" ht="18" x14ac:dyDescent="0.25">
      <c r="E133" s="9"/>
    </row>
    <row r="134" spans="5:5" s="8" customFormat="1" ht="18" x14ac:dyDescent="0.25">
      <c r="E134" s="9"/>
    </row>
    <row r="135" spans="5:5" s="8" customFormat="1" ht="18" x14ac:dyDescent="0.25">
      <c r="E135" s="9"/>
    </row>
    <row r="136" spans="5:5" s="8" customFormat="1" ht="18" x14ac:dyDescent="0.25">
      <c r="E136" s="9"/>
    </row>
    <row r="137" spans="5:5" s="8" customFormat="1" ht="18" x14ac:dyDescent="0.25">
      <c r="E137" s="9"/>
    </row>
    <row r="138" spans="5:5" s="8" customFormat="1" ht="18" x14ac:dyDescent="0.25">
      <c r="E138" s="9"/>
    </row>
    <row r="139" spans="5:5" s="8" customFormat="1" ht="18" x14ac:dyDescent="0.25">
      <c r="E139" s="9"/>
    </row>
    <row r="140" spans="5:5" s="8" customFormat="1" ht="18" x14ac:dyDescent="0.25">
      <c r="E140" s="9"/>
    </row>
    <row r="141" spans="5:5" s="8" customFormat="1" ht="18" x14ac:dyDescent="0.25">
      <c r="E141" s="9"/>
    </row>
    <row r="142" spans="5:5" s="8" customFormat="1" ht="18" x14ac:dyDescent="0.25">
      <c r="E142" s="9"/>
    </row>
    <row r="143" spans="5:5" s="8" customFormat="1" ht="18" x14ac:dyDescent="0.25">
      <c r="E143" s="9"/>
    </row>
    <row r="144" spans="5:5" s="8" customFormat="1" ht="18" x14ac:dyDescent="0.25">
      <c r="E144" s="9"/>
    </row>
    <row r="145" spans="5:5" s="8" customFormat="1" ht="18" x14ac:dyDescent="0.25">
      <c r="E145" s="9"/>
    </row>
    <row r="146" spans="5:5" s="8" customFormat="1" ht="18" x14ac:dyDescent="0.25">
      <c r="E146" s="9"/>
    </row>
    <row r="147" spans="5:5" s="8" customFormat="1" ht="18" x14ac:dyDescent="0.25">
      <c r="E147" s="9"/>
    </row>
    <row r="148" spans="5:5" s="8" customFormat="1" ht="18" x14ac:dyDescent="0.25">
      <c r="E148" s="9"/>
    </row>
    <row r="149" spans="5:5" s="8" customFormat="1" ht="18" x14ac:dyDescent="0.25">
      <c r="E149" s="9"/>
    </row>
    <row r="150" spans="5:5" s="8" customFormat="1" ht="18" x14ac:dyDescent="0.25">
      <c r="E150" s="9"/>
    </row>
    <row r="151" spans="5:5" s="8" customFormat="1" ht="18" x14ac:dyDescent="0.25">
      <c r="E151" s="9"/>
    </row>
    <row r="152" spans="5:5" s="8" customFormat="1" ht="18" x14ac:dyDescent="0.25">
      <c r="E152" s="9"/>
    </row>
    <row r="153" spans="5:5" s="8" customFormat="1" ht="18" x14ac:dyDescent="0.25">
      <c r="E153" s="9"/>
    </row>
    <row r="154" spans="5:5" s="8" customFormat="1" ht="18" x14ac:dyDescent="0.25">
      <c r="E154" s="9"/>
    </row>
    <row r="155" spans="5:5" s="8" customFormat="1" ht="18" x14ac:dyDescent="0.25">
      <c r="E155" s="9"/>
    </row>
    <row r="156" spans="5:5" s="8" customFormat="1" ht="18" x14ac:dyDescent="0.25">
      <c r="E156" s="9"/>
    </row>
    <row r="157" spans="5:5" s="8" customFormat="1" ht="18" x14ac:dyDescent="0.25">
      <c r="E157" s="9"/>
    </row>
    <row r="158" spans="5:5" s="8" customFormat="1" ht="18" x14ac:dyDescent="0.25">
      <c r="E158" s="9"/>
    </row>
    <row r="159" spans="5:5" s="8" customFormat="1" ht="18" x14ac:dyDescent="0.25">
      <c r="E159" s="9"/>
    </row>
    <row r="160" spans="5:5" s="8" customFormat="1" ht="18" x14ac:dyDescent="0.25">
      <c r="E160" s="9"/>
    </row>
    <row r="161" spans="2:10" ht="18" x14ac:dyDescent="0.25">
      <c r="B161" s="8"/>
      <c r="C161" s="8"/>
      <c r="D161" s="8"/>
      <c r="E161" s="9"/>
      <c r="H161" s="8"/>
      <c r="I161" s="8"/>
      <c r="J161" s="8"/>
    </row>
    <row r="162" spans="2:10" ht="18" x14ac:dyDescent="0.25">
      <c r="B162" s="8"/>
      <c r="C162" s="8"/>
      <c r="D162" s="8"/>
      <c r="E162" s="9"/>
      <c r="H162" s="8"/>
      <c r="I162" s="8"/>
      <c r="J162" s="8"/>
    </row>
    <row r="163" spans="2:10" x14ac:dyDescent="0.25">
      <c r="C163" s="8"/>
      <c r="D163" s="8"/>
      <c r="E163" s="36"/>
      <c r="F163" s="36"/>
      <c r="G163" s="36"/>
      <c r="H163" s="8"/>
      <c r="I163" s="8"/>
      <c r="J163" s="8"/>
    </row>
    <row r="164" spans="2:10" x14ac:dyDescent="0.25">
      <c r="C164" s="8"/>
      <c r="D164" s="8"/>
      <c r="E164" s="36"/>
      <c r="F164" s="36"/>
      <c r="G164" s="36"/>
      <c r="H164" s="8"/>
      <c r="I164" s="8"/>
      <c r="J164" s="8"/>
    </row>
    <row r="165" spans="2:10" x14ac:dyDescent="0.25">
      <c r="C165" s="8"/>
      <c r="D165" s="8"/>
      <c r="E165" s="36"/>
      <c r="F165" s="36"/>
      <c r="G165" s="36"/>
      <c r="H165" s="8"/>
      <c r="I165" s="8"/>
      <c r="J165" s="8"/>
    </row>
    <row r="166" spans="2:10" x14ac:dyDescent="0.25">
      <c r="C166" s="8"/>
      <c r="D166" s="8"/>
      <c r="E166" s="36"/>
      <c r="F166" s="36"/>
      <c r="G166" s="36"/>
      <c r="H166" s="8"/>
      <c r="I166" s="8"/>
      <c r="J166" s="8"/>
    </row>
    <row r="167" spans="2:10" x14ac:dyDescent="0.25">
      <c r="C167" s="8"/>
      <c r="D167" s="8"/>
      <c r="E167" s="36"/>
      <c r="F167" s="36"/>
      <c r="G167" s="36"/>
      <c r="H167" s="8"/>
      <c r="I167" s="8"/>
      <c r="J167" s="8"/>
    </row>
    <row r="168" spans="2:10" x14ac:dyDescent="0.25">
      <c r="J168" s="8"/>
    </row>
    <row r="169" spans="2:10" x14ac:dyDescent="0.25">
      <c r="J169" s="8"/>
    </row>
  </sheetData>
  <sheetProtection deleteRows="0"/>
  <mergeCells count="32">
    <mergeCell ref="B18:G18"/>
    <mergeCell ref="H18:I18"/>
    <mergeCell ref="B19:G19"/>
    <mergeCell ref="H19:I19"/>
    <mergeCell ref="J17:K21"/>
    <mergeCell ref="B20:G20"/>
    <mergeCell ref="H20:I20"/>
    <mergeCell ref="B21:G21"/>
    <mergeCell ref="H21:I21"/>
    <mergeCell ref="B17:G17"/>
    <mergeCell ref="H17:I17"/>
    <mergeCell ref="J12:J13"/>
    <mergeCell ref="K12:K13"/>
    <mergeCell ref="H16:I16"/>
    <mergeCell ref="I12:I13"/>
    <mergeCell ref="A12:A13"/>
    <mergeCell ref="B12:B13"/>
    <mergeCell ref="C12:C13"/>
    <mergeCell ref="D12:H12"/>
    <mergeCell ref="E6:H6"/>
    <mergeCell ref="I6:J6"/>
    <mergeCell ref="I8:J8"/>
    <mergeCell ref="K8:K10"/>
    <mergeCell ref="I9:J9"/>
    <mergeCell ref="G10:H10"/>
    <mergeCell ref="B5:D5"/>
    <mergeCell ref="E5:K5"/>
    <mergeCell ref="A1:D1"/>
    <mergeCell ref="A2:K2"/>
    <mergeCell ref="C3:I3"/>
    <mergeCell ref="B4:D4"/>
    <mergeCell ref="E4:K4"/>
  </mergeCells>
  <dataValidations count="2">
    <dataValidation type="list" allowBlank="1" showInputMessage="1" showErrorMessage="1" sqref="K3">
      <formula1>"Nam, Nữ"</formula1>
    </dataValidation>
    <dataValidation type="list" allowBlank="1" showInputMessage="1" showErrorMessage="1" sqref="B19:G19">
      <formula1>"Nghỉ trong 12 tháng,Nghỉ từ tháng 13"</formula1>
    </dataValidation>
  </dataValidations>
  <pageMargins left="0.19685039370078741" right="0.19685039370078741" top="0.55118110236220474" bottom="0.31496062992125984" header="0.35433070866141736" footer="0.23622047244094491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68"/>
  <sheetViews>
    <sheetView zoomScale="85" zoomScaleNormal="85" workbookViewId="0">
      <selection sqref="A1:D1"/>
    </sheetView>
  </sheetViews>
  <sheetFormatPr defaultRowHeight="15.75" x14ac:dyDescent="0.25"/>
  <cols>
    <col min="1" max="1" width="5" style="8" customWidth="1"/>
    <col min="2" max="2" width="11.25" style="36" customWidth="1"/>
    <col min="3" max="3" width="7.5" style="36" customWidth="1"/>
    <col min="4" max="4" width="6.875" style="36" customWidth="1"/>
    <col min="5" max="5" width="6.625" style="8" customWidth="1"/>
    <col min="6" max="6" width="7.125" style="8" customWidth="1"/>
    <col min="7" max="7" width="10.875" style="8" customWidth="1"/>
    <col min="8" max="8" width="11.25" style="36" customWidth="1"/>
    <col min="9" max="9" width="8" style="36" customWidth="1"/>
    <col min="10" max="10" width="12.875" style="37" customWidth="1"/>
    <col min="11" max="11" width="14.875" style="8" bestFit="1" customWidth="1"/>
    <col min="12" max="12" width="9" style="8"/>
    <col min="13" max="13" width="14.5" style="8" bestFit="1" customWidth="1"/>
    <col min="14" max="16384" width="9" style="8"/>
  </cols>
  <sheetData>
    <row r="1" spans="1:11" ht="21" customHeight="1" x14ac:dyDescent="0.3">
      <c r="A1" s="130" t="s">
        <v>111</v>
      </c>
      <c r="B1" s="130"/>
      <c r="C1" s="130"/>
      <c r="D1" s="130"/>
      <c r="E1" s="6"/>
      <c r="F1" s="6"/>
      <c r="G1" s="6"/>
      <c r="H1" s="6"/>
      <c r="I1" s="6"/>
      <c r="J1" s="43" t="s">
        <v>105</v>
      </c>
      <c r="K1" s="7"/>
    </row>
    <row r="2" spans="1:11" ht="38.25" customHeight="1" thickBot="1" x14ac:dyDescent="0.3">
      <c r="A2" s="131" t="s">
        <v>102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</row>
    <row r="3" spans="1:11" s="12" customFormat="1" ht="20.25" customHeight="1" thickBot="1" x14ac:dyDescent="0.35">
      <c r="A3" s="10">
        <v>1</v>
      </c>
      <c r="B3" s="68" t="s">
        <v>19</v>
      </c>
      <c r="C3" s="133" t="s">
        <v>85</v>
      </c>
      <c r="D3" s="134"/>
      <c r="E3" s="134"/>
      <c r="F3" s="134"/>
      <c r="G3" s="134"/>
      <c r="H3" s="134"/>
      <c r="I3" s="135"/>
      <c r="J3" s="11" t="s">
        <v>18</v>
      </c>
      <c r="K3" s="59" t="s">
        <v>89</v>
      </c>
    </row>
    <row r="4" spans="1:11" s="14" customFormat="1" ht="33.75" customHeight="1" thickBot="1" x14ac:dyDescent="0.3">
      <c r="A4" s="13">
        <v>2</v>
      </c>
      <c r="B4" s="125" t="s">
        <v>17</v>
      </c>
      <c r="C4" s="125"/>
      <c r="D4" s="125"/>
      <c r="E4" s="127" t="s">
        <v>20</v>
      </c>
      <c r="F4" s="128"/>
      <c r="G4" s="128"/>
      <c r="H4" s="128"/>
      <c r="I4" s="128"/>
      <c r="J4" s="128"/>
      <c r="K4" s="129"/>
    </row>
    <row r="5" spans="1:11" s="14" customFormat="1" ht="29.25" customHeight="1" thickBot="1" x14ac:dyDescent="0.3">
      <c r="A5" s="10">
        <v>3</v>
      </c>
      <c r="B5" s="125" t="s">
        <v>16</v>
      </c>
      <c r="C5" s="125"/>
      <c r="D5" s="126"/>
      <c r="E5" s="127"/>
      <c r="F5" s="128"/>
      <c r="G5" s="128"/>
      <c r="H5" s="128"/>
      <c r="I5" s="128"/>
      <c r="J5" s="128"/>
      <c r="K5" s="129"/>
    </row>
    <row r="6" spans="1:11" s="12" customFormat="1" ht="18" customHeight="1" thickBot="1" x14ac:dyDescent="0.3">
      <c r="A6" s="13">
        <v>4</v>
      </c>
      <c r="B6" s="15" t="s">
        <v>15</v>
      </c>
      <c r="C6" s="16"/>
      <c r="D6" s="10"/>
      <c r="E6" s="112">
        <v>28054</v>
      </c>
      <c r="F6" s="113"/>
      <c r="G6" s="113"/>
      <c r="H6" s="114"/>
      <c r="I6" s="115"/>
      <c r="J6" s="116"/>
      <c r="K6" s="17"/>
    </row>
    <row r="7" spans="1:11" s="12" customFormat="1" ht="18" customHeight="1" thickBot="1" x14ac:dyDescent="0.35">
      <c r="A7" s="10">
        <v>5</v>
      </c>
      <c r="B7" s="15" t="s">
        <v>14</v>
      </c>
      <c r="C7" s="16"/>
      <c r="D7" s="16"/>
      <c r="E7" s="60">
        <v>9</v>
      </c>
      <c r="F7" s="18" t="s">
        <v>13</v>
      </c>
      <c r="G7" s="19"/>
      <c r="H7" s="61">
        <v>0</v>
      </c>
      <c r="I7" s="20" t="s">
        <v>12</v>
      </c>
      <c r="J7" s="21" t="s">
        <v>11</v>
      </c>
      <c r="K7" s="83">
        <f>(E7)+(IF(H7=0,0,IF(H7&lt;7,1/2,1)))</f>
        <v>9</v>
      </c>
    </row>
    <row r="8" spans="1:11" s="12" customFormat="1" ht="18" customHeight="1" x14ac:dyDescent="0.25">
      <c r="A8" s="13">
        <v>6</v>
      </c>
      <c r="B8" s="15" t="s">
        <v>57</v>
      </c>
      <c r="C8" s="16"/>
      <c r="D8" s="16"/>
      <c r="E8" s="22"/>
      <c r="H8" s="23"/>
      <c r="I8" s="117">
        <v>45717</v>
      </c>
      <c r="J8" s="118"/>
      <c r="K8" s="119" t="str">
        <f>IF(F10&lt;2,"Không thuộc đối tượng thôi việc","Thuộc đối tượng thôi việc")</f>
        <v>Thuộc đối tượng thôi việc</v>
      </c>
    </row>
    <row r="9" spans="1:11" s="12" customFormat="1" ht="18" customHeight="1" x14ac:dyDescent="0.25">
      <c r="A9" s="10">
        <v>7</v>
      </c>
      <c r="B9" s="15" t="s">
        <v>58</v>
      </c>
      <c r="C9" s="16"/>
      <c r="D9" s="16"/>
      <c r="H9" s="16"/>
      <c r="I9" s="120">
        <f>IF(AND(E6&lt;DATE(1966,4,1),K3="Nam"),DATE(INDEX('[1]Bảng ngày nghỉ hưu'!$H$4:$H$67,MATCH(MONTH(E6)&amp;YEAR(E6),INDEX('[1]Bảng ngày nghỉ hưu'!$D$4:$D$67&amp;'[1]Bảng ngày nghỉ hưu'!$E$4:$E$67,0),0)),INDEX('[1]Bảng ngày nghỉ hưu'!$G$4:$G$67,MATCH(MONTH(E6)&amp;YEAR(E6),INDEX('[1]Bảng ngày nghỉ hưu'!$D$4:$D$67&amp;'[1]Bảng ngày nghỉ hưu'!$E$4:$E$67,0),0)),1),IF(AND(E6&gt;=DATE(1966,4,1),K3="Nam"),DATE(YEAR(E6)+62,MONTH(E6)+1,1),IF(AND(E6&lt;=DATE(1975,4,1),K3="Nữ"),DATE(INDEX('[1]Bảng ngày nghỉ hưu'!$M$4:$M$116,MATCH(MONTH(E6)&amp;YEAR(E6),INDEX('[1]Bảng ngày nghỉ hưu'!$I$4:$I$116&amp;'[1]Bảng ngày nghỉ hưu'!$J$4:$J$116,0),0)),INDEX('[1]Bảng ngày nghỉ hưu'!$L$4:$L$116,MATCH(MONTH(E6)&amp;YEAR(E6),INDEX('[1]Bảng ngày nghỉ hưu'!$I$4:$I$116&amp;'[1]Bảng ngày nghỉ hưu'!$J4:$J$116,0),0)),1),IF(AND(E6&gt;=DATE(1975,5,1),K3="Nữ"),DATE(YEAR(E6)+60,MONTH(E6)+1,1),""))))</f>
        <v>50710</v>
      </c>
      <c r="J9" s="121"/>
      <c r="K9" s="119"/>
    </row>
    <row r="10" spans="1:11" s="12" customFormat="1" ht="18" customHeight="1" x14ac:dyDescent="0.25">
      <c r="A10" s="13">
        <v>8</v>
      </c>
      <c r="B10" s="24" t="s">
        <v>91</v>
      </c>
      <c r="C10" s="16"/>
      <c r="D10" s="16"/>
      <c r="F10" s="25">
        <f>DATEDIF(I8,I9,"y")</f>
        <v>13</v>
      </c>
      <c r="G10" s="122" t="s">
        <v>28</v>
      </c>
      <c r="H10" s="122"/>
      <c r="I10" s="26">
        <f>DATEDIF(I8,I9,"ym")</f>
        <v>8</v>
      </c>
      <c r="J10" s="27" t="s">
        <v>56</v>
      </c>
      <c r="K10" s="119"/>
    </row>
    <row r="11" spans="1:11" s="12" customFormat="1" ht="18" customHeight="1" x14ac:dyDescent="0.25">
      <c r="A11" s="10">
        <v>9</v>
      </c>
      <c r="B11" s="15" t="s">
        <v>86</v>
      </c>
      <c r="C11" s="16"/>
      <c r="D11" s="16"/>
      <c r="H11" s="16"/>
      <c r="I11" s="16"/>
      <c r="J11" s="28"/>
      <c r="K11" s="29"/>
    </row>
    <row r="12" spans="1:11" ht="27" customHeight="1" x14ac:dyDescent="0.25">
      <c r="A12" s="89" t="s">
        <v>10</v>
      </c>
      <c r="B12" s="89" t="s">
        <v>9</v>
      </c>
      <c r="C12" s="89" t="s">
        <v>8</v>
      </c>
      <c r="D12" s="182" t="s">
        <v>7</v>
      </c>
      <c r="E12" s="183"/>
      <c r="F12" s="183"/>
      <c r="G12" s="183"/>
      <c r="H12" s="184"/>
      <c r="I12" s="89" t="s">
        <v>6</v>
      </c>
      <c r="J12" s="88" t="s">
        <v>5</v>
      </c>
      <c r="K12" s="89" t="s">
        <v>4</v>
      </c>
    </row>
    <row r="13" spans="1:11" ht="64.5" customHeight="1" x14ac:dyDescent="0.25">
      <c r="A13" s="89"/>
      <c r="B13" s="89"/>
      <c r="C13" s="89"/>
      <c r="D13" s="67" t="s">
        <v>3</v>
      </c>
      <c r="E13" s="30" t="s">
        <v>2</v>
      </c>
      <c r="F13" s="67" t="s">
        <v>1</v>
      </c>
      <c r="G13" s="67" t="s">
        <v>84</v>
      </c>
      <c r="H13" s="185" t="s">
        <v>109</v>
      </c>
      <c r="I13" s="89"/>
      <c r="J13" s="88"/>
      <c r="K13" s="89"/>
    </row>
    <row r="14" spans="1:11" ht="18" customHeight="1" x14ac:dyDescent="0.3">
      <c r="A14" s="62">
        <v>1</v>
      </c>
      <c r="B14" s="63"/>
      <c r="C14" s="64">
        <v>2.76</v>
      </c>
      <c r="D14" s="64"/>
      <c r="E14" s="65"/>
      <c r="F14" s="69"/>
      <c r="G14" s="64">
        <f>(C14+D14)*0.25</f>
        <v>0.69</v>
      </c>
      <c r="H14" s="69">
        <f>(C14+D14+E14+F14)*30%</f>
        <v>0.82799999999999996</v>
      </c>
      <c r="I14" s="62">
        <v>2340</v>
      </c>
      <c r="J14" s="66">
        <f>(C14+D14+G14+E14+F14+H14)*2340</f>
        <v>10010.519999999999</v>
      </c>
      <c r="K14" s="44"/>
    </row>
    <row r="15" spans="1:11" ht="18" customHeight="1" x14ac:dyDescent="0.3">
      <c r="A15" s="46"/>
      <c r="B15" s="47"/>
      <c r="C15" s="48"/>
      <c r="D15" s="48"/>
      <c r="E15" s="49"/>
      <c r="F15" s="50"/>
      <c r="G15" s="50"/>
      <c r="H15" s="51"/>
      <c r="I15" s="52"/>
      <c r="J15" s="45"/>
      <c r="K15" s="45"/>
    </row>
    <row r="16" spans="1:11" ht="17.25" customHeight="1" x14ac:dyDescent="0.25">
      <c r="A16" s="31"/>
      <c r="B16" s="32" t="s">
        <v>0</v>
      </c>
      <c r="C16" s="33"/>
      <c r="D16" s="33"/>
      <c r="E16" s="31"/>
      <c r="F16" s="31"/>
      <c r="G16" s="31"/>
      <c r="H16" s="90">
        <f>J14*1000</f>
        <v>10010519.999999998</v>
      </c>
      <c r="I16" s="90"/>
      <c r="J16" s="57"/>
      <c r="K16" s="58"/>
    </row>
    <row r="17" spans="1:12" ht="18.75" customHeight="1" x14ac:dyDescent="0.25">
      <c r="A17" s="55"/>
      <c r="B17" s="148" t="s">
        <v>87</v>
      </c>
      <c r="C17" s="148"/>
      <c r="D17" s="148"/>
      <c r="E17" s="148"/>
      <c r="F17" s="148"/>
      <c r="G17" s="148"/>
      <c r="H17" s="149">
        <f>H19+H20</f>
        <v>615646979.99999988</v>
      </c>
      <c r="I17" s="149"/>
      <c r="J17" s="140" t="s">
        <v>107</v>
      </c>
      <c r="K17" s="141"/>
    </row>
    <row r="18" spans="1:12" ht="18.75" customHeight="1" x14ac:dyDescent="0.3">
      <c r="A18" s="82"/>
      <c r="B18" s="150" t="s">
        <v>90</v>
      </c>
      <c r="C18" s="150"/>
      <c r="D18" s="150"/>
      <c r="E18" s="150"/>
      <c r="F18" s="150"/>
      <c r="G18" s="150"/>
      <c r="H18" s="111"/>
      <c r="I18" s="111"/>
      <c r="J18" s="142"/>
      <c r="K18" s="143"/>
    </row>
    <row r="19" spans="1:12" ht="18.75" customHeight="1" x14ac:dyDescent="0.3">
      <c r="A19" s="82">
        <v>1</v>
      </c>
      <c r="B19" s="137" t="s">
        <v>88</v>
      </c>
      <c r="C19" s="137"/>
      <c r="D19" s="137"/>
      <c r="E19" s="137"/>
      <c r="F19" s="137"/>
      <c r="G19" s="137"/>
      <c r="H19" s="138">
        <f>IF(B19="Nghỉ trong 12 tháng",IF(E7&gt;=5,0.8*H16*60,0.8*H16*(E7*12+H7)),IF(E7&gt;=5,0.4*H16*60,0.4*H16*(E7*12+H7)))</f>
        <v>480504959.99999994</v>
      </c>
      <c r="I19" s="139"/>
      <c r="J19" s="142"/>
      <c r="K19" s="143"/>
    </row>
    <row r="20" spans="1:12" x14ac:dyDescent="0.25">
      <c r="A20" s="82">
        <v>2</v>
      </c>
      <c r="B20" s="146" t="s">
        <v>92</v>
      </c>
      <c r="C20" s="146"/>
      <c r="D20" s="146"/>
      <c r="E20" s="146"/>
      <c r="F20" s="146"/>
      <c r="G20" s="146"/>
      <c r="H20" s="147">
        <f>1.5*H16*K7</f>
        <v>135142019.99999997</v>
      </c>
      <c r="I20" s="147"/>
      <c r="J20" s="144"/>
      <c r="K20" s="145"/>
      <c r="L20" s="71"/>
    </row>
    <row r="21" spans="1:12" x14ac:dyDescent="0.25">
      <c r="B21" s="71"/>
      <c r="C21" s="71"/>
      <c r="D21" s="71"/>
      <c r="E21" s="71"/>
      <c r="F21" s="71"/>
      <c r="G21" s="71"/>
      <c r="H21" s="74"/>
      <c r="I21" s="71"/>
      <c r="J21" s="71"/>
      <c r="K21" s="71"/>
      <c r="L21" s="71"/>
    </row>
    <row r="22" spans="1:12" x14ac:dyDescent="0.25">
      <c r="B22" s="71"/>
      <c r="C22" s="71"/>
      <c r="D22" s="71"/>
      <c r="E22" s="71"/>
      <c r="F22" s="71"/>
      <c r="G22" s="71"/>
      <c r="H22" s="74"/>
      <c r="I22" s="71"/>
      <c r="J22" s="71"/>
      <c r="K22" s="71"/>
      <c r="L22" s="71"/>
    </row>
    <row r="23" spans="1:12" x14ac:dyDescent="0.25">
      <c r="B23" s="71"/>
      <c r="C23" s="71"/>
      <c r="D23" s="71"/>
      <c r="E23" s="71"/>
      <c r="F23" s="71"/>
      <c r="G23" s="71"/>
      <c r="H23" s="74"/>
      <c r="I23" s="71"/>
      <c r="J23" s="71"/>
      <c r="K23" s="71"/>
      <c r="L23" s="71"/>
    </row>
    <row r="24" spans="1:12" x14ac:dyDescent="0.25">
      <c r="B24" s="71"/>
      <c r="C24" s="71"/>
      <c r="D24" s="71"/>
      <c r="E24" s="71"/>
      <c r="F24" s="71"/>
      <c r="G24" s="71"/>
      <c r="H24" s="74"/>
      <c r="I24" s="71"/>
      <c r="J24" s="71"/>
      <c r="K24" s="71"/>
      <c r="L24" s="71"/>
    </row>
    <row r="25" spans="1:12" x14ac:dyDescent="0.25">
      <c r="B25" s="71"/>
      <c r="C25" s="71"/>
      <c r="D25" s="71"/>
      <c r="E25" s="71"/>
      <c r="F25" s="71"/>
      <c r="G25" s="71"/>
      <c r="H25" s="74"/>
      <c r="I25" s="71"/>
      <c r="J25" s="71"/>
      <c r="K25" s="71"/>
      <c r="L25" s="71"/>
    </row>
    <row r="26" spans="1:12" x14ac:dyDescent="0.25">
      <c r="B26" s="71"/>
      <c r="C26" s="71"/>
      <c r="D26" s="71"/>
      <c r="E26" s="71"/>
      <c r="F26" s="71"/>
      <c r="G26" s="71"/>
      <c r="H26" s="74"/>
      <c r="I26" s="71"/>
      <c r="J26" s="71"/>
      <c r="K26" s="71"/>
      <c r="L26" s="71"/>
    </row>
    <row r="27" spans="1:12" x14ac:dyDescent="0.25">
      <c r="B27" s="71"/>
      <c r="C27" s="71"/>
      <c r="D27" s="71"/>
      <c r="E27" s="71"/>
      <c r="F27" s="71"/>
      <c r="G27" s="71"/>
      <c r="H27" s="74"/>
      <c r="I27" s="71"/>
      <c r="J27" s="71"/>
      <c r="K27" s="71"/>
      <c r="L27" s="71"/>
    </row>
    <row r="28" spans="1:12" x14ac:dyDescent="0.25">
      <c r="B28" s="71"/>
      <c r="C28" s="71"/>
      <c r="D28" s="71"/>
      <c r="E28" s="71"/>
      <c r="F28" s="71"/>
      <c r="G28" s="71"/>
      <c r="H28" s="74"/>
      <c r="I28" s="71"/>
      <c r="J28" s="71"/>
      <c r="K28" s="71"/>
      <c r="L28" s="71"/>
    </row>
    <row r="29" spans="1:12" s="34" customFormat="1" ht="18.75" x14ac:dyDescent="0.3">
      <c r="B29" s="71"/>
      <c r="C29" s="72"/>
      <c r="D29" s="72"/>
      <c r="E29" s="72"/>
      <c r="F29" s="72"/>
      <c r="G29" s="72"/>
      <c r="H29" s="73"/>
      <c r="I29" s="72"/>
      <c r="J29" s="72"/>
      <c r="K29" s="72"/>
      <c r="L29" s="72"/>
    </row>
    <row r="30" spans="1:12" s="34" customFormat="1" ht="18.75" x14ac:dyDescent="0.3">
      <c r="B30" s="71"/>
      <c r="C30" s="72"/>
      <c r="D30" s="72"/>
      <c r="E30" s="72"/>
      <c r="F30" s="72"/>
      <c r="G30" s="72"/>
      <c r="H30" s="73"/>
      <c r="I30" s="72"/>
      <c r="J30" s="72"/>
      <c r="K30" s="72"/>
      <c r="L30" s="72"/>
    </row>
    <row r="31" spans="1:12" s="34" customFormat="1" ht="18" x14ac:dyDescent="0.25">
      <c r="B31" s="8"/>
      <c r="H31" s="35"/>
    </row>
    <row r="32" spans="1:12" s="34" customFormat="1" ht="18" x14ac:dyDescent="0.25">
      <c r="B32" s="8"/>
      <c r="C32" s="8"/>
      <c r="D32" s="8"/>
      <c r="E32" s="8"/>
      <c r="F32" s="8"/>
      <c r="G32" s="8"/>
      <c r="H32" s="9"/>
      <c r="I32" s="8"/>
    </row>
    <row r="33" spans="2:10" s="34" customFormat="1" ht="18" x14ac:dyDescent="0.25">
      <c r="B33" s="8"/>
      <c r="C33" s="8"/>
      <c r="D33" s="8"/>
      <c r="E33" s="8"/>
      <c r="F33" s="8"/>
      <c r="G33" s="8"/>
      <c r="H33" s="9"/>
      <c r="I33" s="8"/>
    </row>
    <row r="34" spans="2:10" ht="18" x14ac:dyDescent="0.25">
      <c r="B34" s="8"/>
      <c r="C34" s="8"/>
      <c r="D34" s="8"/>
      <c r="H34" s="9"/>
      <c r="I34" s="8"/>
      <c r="J34" s="8"/>
    </row>
    <row r="35" spans="2:10" ht="18" x14ac:dyDescent="0.25">
      <c r="B35" s="8"/>
      <c r="C35" s="8"/>
      <c r="D35" s="8"/>
      <c r="H35" s="9"/>
      <c r="I35" s="8"/>
      <c r="J35" s="8"/>
    </row>
    <row r="36" spans="2:10" ht="18" x14ac:dyDescent="0.25">
      <c r="B36" s="8"/>
      <c r="C36" s="8"/>
      <c r="D36" s="8"/>
      <c r="H36" s="9"/>
      <c r="I36" s="8"/>
      <c r="J36" s="8"/>
    </row>
    <row r="37" spans="2:10" ht="18" x14ac:dyDescent="0.25">
      <c r="B37" s="8"/>
      <c r="C37" s="8"/>
      <c r="D37" s="8"/>
      <c r="H37" s="9"/>
      <c r="I37" s="8"/>
      <c r="J37" s="8"/>
    </row>
    <row r="38" spans="2:10" ht="18" x14ac:dyDescent="0.25">
      <c r="B38" s="8"/>
      <c r="C38" s="8"/>
      <c r="D38" s="8"/>
      <c r="H38" s="9"/>
      <c r="I38" s="8"/>
      <c r="J38" s="8"/>
    </row>
    <row r="39" spans="2:10" ht="18" x14ac:dyDescent="0.25">
      <c r="B39" s="8"/>
      <c r="C39" s="8"/>
      <c r="D39" s="8"/>
      <c r="H39" s="9"/>
      <c r="I39" s="8"/>
      <c r="J39" s="8"/>
    </row>
    <row r="40" spans="2:10" ht="18" x14ac:dyDescent="0.25">
      <c r="B40" s="8"/>
      <c r="C40" s="8"/>
      <c r="D40" s="8"/>
      <c r="E40" s="9"/>
      <c r="H40" s="8"/>
      <c r="I40" s="8"/>
      <c r="J40" s="8"/>
    </row>
    <row r="41" spans="2:10" ht="18" x14ac:dyDescent="0.25">
      <c r="B41" s="8"/>
      <c r="C41" s="8"/>
      <c r="D41" s="8"/>
      <c r="E41" s="9"/>
      <c r="H41" s="8"/>
      <c r="I41" s="8"/>
      <c r="J41" s="8"/>
    </row>
    <row r="42" spans="2:10" ht="18" x14ac:dyDescent="0.25">
      <c r="B42" s="8"/>
      <c r="C42" s="8"/>
      <c r="D42" s="8"/>
      <c r="E42" s="9"/>
      <c r="H42" s="8"/>
      <c r="I42" s="8"/>
      <c r="J42" s="8"/>
    </row>
    <row r="43" spans="2:10" ht="18" x14ac:dyDescent="0.25">
      <c r="B43" s="8"/>
      <c r="C43" s="8"/>
      <c r="D43" s="8"/>
      <c r="E43" s="9"/>
      <c r="H43" s="8"/>
      <c r="I43" s="8"/>
      <c r="J43" s="8"/>
    </row>
    <row r="44" spans="2:10" ht="18" x14ac:dyDescent="0.25">
      <c r="B44" s="8"/>
      <c r="C44" s="8"/>
      <c r="D44" s="8"/>
      <c r="E44" s="9"/>
      <c r="H44" s="8"/>
      <c r="I44" s="8"/>
      <c r="J44" s="8"/>
    </row>
    <row r="45" spans="2:10" ht="18" x14ac:dyDescent="0.25">
      <c r="B45" s="8"/>
      <c r="C45" s="8"/>
      <c r="D45" s="8"/>
      <c r="E45" s="9"/>
      <c r="H45" s="8"/>
      <c r="I45" s="8"/>
      <c r="J45" s="8"/>
    </row>
    <row r="46" spans="2:10" ht="18" x14ac:dyDescent="0.25">
      <c r="B46" s="8"/>
      <c r="C46" s="8"/>
      <c r="D46" s="8"/>
      <c r="E46" s="9"/>
      <c r="H46" s="8"/>
      <c r="I46" s="8"/>
      <c r="J46" s="8"/>
    </row>
    <row r="47" spans="2:10" ht="18" x14ac:dyDescent="0.25">
      <c r="B47" s="8"/>
      <c r="C47" s="8"/>
      <c r="D47" s="8"/>
      <c r="E47" s="9"/>
      <c r="H47" s="8"/>
      <c r="I47" s="8"/>
      <c r="J47" s="8"/>
    </row>
    <row r="48" spans="2:10" ht="18" x14ac:dyDescent="0.25">
      <c r="B48" s="8"/>
      <c r="C48" s="8"/>
      <c r="D48" s="8"/>
      <c r="E48" s="9"/>
      <c r="H48" s="8"/>
      <c r="I48" s="8"/>
      <c r="J48" s="8"/>
    </row>
    <row r="49" spans="2:10" ht="18" x14ac:dyDescent="0.25">
      <c r="B49" s="8"/>
      <c r="C49" s="8"/>
      <c r="D49" s="8"/>
      <c r="E49" s="9"/>
      <c r="H49" s="8"/>
      <c r="I49" s="8"/>
      <c r="J49" s="8"/>
    </row>
    <row r="50" spans="2:10" ht="18" x14ac:dyDescent="0.25">
      <c r="B50" s="8"/>
      <c r="C50" s="8"/>
      <c r="D50" s="8"/>
      <c r="E50" s="9"/>
      <c r="H50" s="8"/>
      <c r="I50" s="8"/>
      <c r="J50" s="8"/>
    </row>
    <row r="51" spans="2:10" ht="18" x14ac:dyDescent="0.25">
      <c r="B51" s="8"/>
      <c r="C51" s="8"/>
      <c r="D51" s="8"/>
      <c r="E51" s="9"/>
      <c r="H51" s="8"/>
      <c r="I51" s="8"/>
      <c r="J51" s="8"/>
    </row>
    <row r="52" spans="2:10" ht="18" x14ac:dyDescent="0.25">
      <c r="B52" s="8"/>
      <c r="C52" s="8"/>
      <c r="D52" s="8"/>
      <c r="E52" s="9"/>
      <c r="H52" s="8"/>
      <c r="I52" s="8"/>
      <c r="J52" s="8"/>
    </row>
    <row r="53" spans="2:10" ht="18" x14ac:dyDescent="0.25">
      <c r="B53" s="34"/>
      <c r="C53" s="34"/>
      <c r="D53" s="34"/>
      <c r="E53" s="35"/>
      <c r="F53" s="34"/>
      <c r="G53" s="34"/>
      <c r="H53" s="8"/>
      <c r="I53" s="8"/>
      <c r="J53" s="8"/>
    </row>
    <row r="54" spans="2:10" ht="18" x14ac:dyDescent="0.25">
      <c r="B54" s="34"/>
      <c r="C54" s="34"/>
      <c r="D54" s="34"/>
      <c r="E54" s="35"/>
      <c r="F54" s="34"/>
      <c r="G54" s="34"/>
      <c r="H54" s="8"/>
      <c r="I54" s="8"/>
      <c r="J54" s="8"/>
    </row>
    <row r="55" spans="2:10" ht="18" x14ac:dyDescent="0.25">
      <c r="B55" s="34"/>
      <c r="C55" s="34"/>
      <c r="D55" s="34"/>
      <c r="E55" s="35"/>
      <c r="F55" s="34"/>
      <c r="G55" s="34"/>
      <c r="H55" s="8"/>
      <c r="I55" s="8"/>
      <c r="J55" s="8"/>
    </row>
    <row r="56" spans="2:10" ht="18" x14ac:dyDescent="0.25">
      <c r="B56" s="34"/>
      <c r="C56" s="34"/>
      <c r="D56" s="34"/>
      <c r="E56" s="35"/>
      <c r="F56" s="34"/>
      <c r="G56" s="34"/>
      <c r="H56" s="8"/>
      <c r="I56" s="8"/>
      <c r="J56" s="8"/>
    </row>
    <row r="57" spans="2:10" ht="18" x14ac:dyDescent="0.25">
      <c r="B57" s="34"/>
      <c r="C57" s="34"/>
      <c r="D57" s="34"/>
      <c r="E57" s="35"/>
      <c r="F57" s="34"/>
      <c r="G57" s="34"/>
      <c r="H57" s="8"/>
      <c r="I57" s="8"/>
      <c r="J57" s="8"/>
    </row>
    <row r="58" spans="2:10" ht="18" x14ac:dyDescent="0.25">
      <c r="B58" s="34"/>
      <c r="C58" s="34"/>
      <c r="D58" s="34"/>
      <c r="E58" s="35"/>
      <c r="F58" s="34"/>
      <c r="G58" s="34"/>
      <c r="H58" s="8"/>
      <c r="I58" s="8"/>
      <c r="J58" s="8"/>
    </row>
    <row r="59" spans="2:10" ht="18" x14ac:dyDescent="0.25">
      <c r="B59" s="34"/>
      <c r="C59" s="34"/>
      <c r="D59" s="34"/>
      <c r="E59" s="35"/>
      <c r="F59" s="34"/>
      <c r="G59" s="34"/>
      <c r="H59" s="8"/>
      <c r="I59" s="8"/>
      <c r="J59" s="8"/>
    </row>
    <row r="60" spans="2:10" s="34" customFormat="1" ht="18" x14ac:dyDescent="0.25">
      <c r="E60" s="35"/>
    </row>
    <row r="61" spans="2:10" s="34" customFormat="1" ht="18" x14ac:dyDescent="0.25">
      <c r="E61" s="35"/>
    </row>
    <row r="62" spans="2:10" s="34" customFormat="1" ht="18" x14ac:dyDescent="0.25">
      <c r="E62" s="35"/>
    </row>
    <row r="63" spans="2:10" s="34" customFormat="1" ht="18" x14ac:dyDescent="0.25">
      <c r="B63" s="8"/>
      <c r="C63" s="8"/>
      <c r="D63" s="8"/>
      <c r="E63" s="9"/>
      <c r="F63" s="8"/>
      <c r="G63" s="8"/>
    </row>
    <row r="64" spans="2:10" s="34" customFormat="1" ht="18" x14ac:dyDescent="0.25">
      <c r="B64" s="8"/>
      <c r="C64" s="8"/>
      <c r="D64" s="8"/>
      <c r="E64" s="9"/>
      <c r="F64" s="8"/>
      <c r="G64" s="8"/>
    </row>
    <row r="65" spans="2:10" s="34" customFormat="1" ht="18" x14ac:dyDescent="0.25">
      <c r="B65" s="8"/>
      <c r="C65" s="8"/>
      <c r="D65" s="8"/>
      <c r="E65" s="9"/>
      <c r="F65" s="8"/>
      <c r="G65" s="8"/>
    </row>
    <row r="66" spans="2:10" s="34" customFormat="1" ht="18" x14ac:dyDescent="0.25">
      <c r="B66" s="8"/>
      <c r="C66" s="8"/>
      <c r="D66" s="8"/>
      <c r="E66" s="9"/>
      <c r="F66" s="8"/>
      <c r="G66" s="8"/>
    </row>
    <row r="67" spans="2:10" s="34" customFormat="1" ht="18" x14ac:dyDescent="0.25">
      <c r="B67" s="8"/>
      <c r="C67" s="8"/>
      <c r="D67" s="8"/>
      <c r="E67" s="9"/>
      <c r="F67" s="8"/>
      <c r="G67" s="8"/>
    </row>
    <row r="68" spans="2:10" s="34" customFormat="1" ht="18" x14ac:dyDescent="0.25">
      <c r="B68" s="8"/>
      <c r="C68" s="8"/>
      <c r="D68" s="8"/>
      <c r="E68" s="9"/>
      <c r="F68" s="8"/>
      <c r="G68" s="8"/>
    </row>
    <row r="69" spans="2:10" s="34" customFormat="1" ht="18" x14ac:dyDescent="0.25">
      <c r="B69" s="8"/>
      <c r="C69" s="8"/>
      <c r="D69" s="8"/>
      <c r="E69" s="9"/>
      <c r="F69" s="8"/>
      <c r="G69" s="8"/>
    </row>
    <row r="70" spans="2:10" ht="18" x14ac:dyDescent="0.25">
      <c r="B70" s="8"/>
      <c r="C70" s="8"/>
      <c r="D70" s="8"/>
      <c r="E70" s="9"/>
      <c r="H70" s="8"/>
      <c r="I70" s="8"/>
      <c r="J70" s="8"/>
    </row>
    <row r="71" spans="2:10" ht="18" x14ac:dyDescent="0.25">
      <c r="B71" s="8"/>
      <c r="C71" s="8"/>
      <c r="D71" s="8"/>
      <c r="E71" s="9"/>
      <c r="H71" s="8"/>
      <c r="I71" s="8"/>
      <c r="J71" s="8"/>
    </row>
    <row r="72" spans="2:10" ht="18" x14ac:dyDescent="0.25">
      <c r="B72" s="8"/>
      <c r="C72" s="8"/>
      <c r="D72" s="8"/>
      <c r="E72" s="9"/>
      <c r="H72" s="8"/>
      <c r="I72" s="8"/>
      <c r="J72" s="8"/>
    </row>
    <row r="73" spans="2:10" ht="18" x14ac:dyDescent="0.25">
      <c r="B73" s="8"/>
      <c r="C73" s="8"/>
      <c r="D73" s="8"/>
      <c r="E73" s="9"/>
      <c r="H73" s="8"/>
      <c r="I73" s="8"/>
      <c r="J73" s="8"/>
    </row>
    <row r="74" spans="2:10" ht="18" x14ac:dyDescent="0.25">
      <c r="B74" s="8"/>
      <c r="C74" s="8"/>
      <c r="D74" s="8"/>
      <c r="E74" s="9"/>
      <c r="H74" s="8"/>
      <c r="I74" s="8"/>
      <c r="J74" s="8"/>
    </row>
    <row r="75" spans="2:10" ht="18" x14ac:dyDescent="0.25">
      <c r="B75" s="8"/>
      <c r="C75" s="8"/>
      <c r="D75" s="8"/>
      <c r="E75" s="9"/>
      <c r="H75" s="8"/>
      <c r="I75" s="8"/>
      <c r="J75" s="8"/>
    </row>
    <row r="76" spans="2:10" ht="18" x14ac:dyDescent="0.25">
      <c r="B76" s="8"/>
      <c r="C76" s="8"/>
      <c r="D76" s="8"/>
      <c r="E76" s="9"/>
      <c r="H76" s="8"/>
      <c r="I76" s="8"/>
      <c r="J76" s="8"/>
    </row>
    <row r="77" spans="2:10" ht="18" x14ac:dyDescent="0.25">
      <c r="B77" s="8"/>
      <c r="C77" s="8"/>
      <c r="D77" s="8"/>
      <c r="E77" s="9"/>
      <c r="H77" s="8"/>
      <c r="I77" s="8"/>
      <c r="J77" s="8"/>
    </row>
    <row r="78" spans="2:10" ht="18" x14ac:dyDescent="0.25">
      <c r="B78" s="8"/>
      <c r="C78" s="8"/>
      <c r="D78" s="8"/>
      <c r="E78" s="9"/>
      <c r="H78" s="8"/>
      <c r="I78" s="8"/>
      <c r="J78" s="8"/>
    </row>
    <row r="79" spans="2:10" ht="18" x14ac:dyDescent="0.25">
      <c r="B79" s="8"/>
      <c r="C79" s="8"/>
      <c r="D79" s="8"/>
      <c r="E79" s="9"/>
      <c r="H79" s="8"/>
      <c r="I79" s="8"/>
      <c r="J79" s="8"/>
    </row>
    <row r="80" spans="2:10" ht="18" x14ac:dyDescent="0.25">
      <c r="B80" s="8"/>
      <c r="C80" s="8"/>
      <c r="D80" s="8"/>
      <c r="E80" s="9"/>
      <c r="H80" s="8"/>
      <c r="I80" s="8"/>
      <c r="J80" s="8"/>
    </row>
    <row r="81" spans="5:5" s="8" customFormat="1" ht="38.25" customHeight="1" x14ac:dyDescent="0.25">
      <c r="E81" s="9"/>
    </row>
    <row r="82" spans="5:5" s="8" customFormat="1" ht="18" x14ac:dyDescent="0.25">
      <c r="E82" s="9"/>
    </row>
    <row r="83" spans="5:5" s="8" customFormat="1" ht="18" x14ac:dyDescent="0.25">
      <c r="E83" s="9"/>
    </row>
    <row r="84" spans="5:5" s="8" customFormat="1" ht="18" x14ac:dyDescent="0.25">
      <c r="E84" s="9"/>
    </row>
    <row r="85" spans="5:5" s="8" customFormat="1" ht="18" x14ac:dyDescent="0.25">
      <c r="E85" s="9"/>
    </row>
    <row r="86" spans="5:5" s="8" customFormat="1" ht="18" x14ac:dyDescent="0.25">
      <c r="E86" s="9"/>
    </row>
    <row r="87" spans="5:5" s="8" customFormat="1" ht="18" x14ac:dyDescent="0.25">
      <c r="E87" s="9"/>
    </row>
    <row r="88" spans="5:5" s="8" customFormat="1" ht="18" x14ac:dyDescent="0.25">
      <c r="E88" s="9"/>
    </row>
    <row r="89" spans="5:5" s="8" customFormat="1" ht="18" x14ac:dyDescent="0.25">
      <c r="E89" s="9"/>
    </row>
    <row r="90" spans="5:5" s="8" customFormat="1" ht="18" x14ac:dyDescent="0.25">
      <c r="E90" s="9"/>
    </row>
    <row r="91" spans="5:5" s="8" customFormat="1" ht="18" x14ac:dyDescent="0.25">
      <c r="E91" s="9"/>
    </row>
    <row r="92" spans="5:5" s="8" customFormat="1" ht="18" x14ac:dyDescent="0.25">
      <c r="E92" s="9"/>
    </row>
    <row r="93" spans="5:5" s="8" customFormat="1" ht="18" x14ac:dyDescent="0.25">
      <c r="E93" s="9"/>
    </row>
    <row r="94" spans="5:5" s="8" customFormat="1" ht="18" x14ac:dyDescent="0.25">
      <c r="E94" s="9"/>
    </row>
    <row r="95" spans="5:5" s="8" customFormat="1" ht="18" x14ac:dyDescent="0.25">
      <c r="E95" s="9"/>
    </row>
    <row r="96" spans="5:5" s="8" customFormat="1" ht="18" x14ac:dyDescent="0.25">
      <c r="E96" s="9"/>
    </row>
    <row r="97" spans="5:5" s="8" customFormat="1" ht="18" x14ac:dyDescent="0.25">
      <c r="E97" s="9"/>
    </row>
    <row r="98" spans="5:5" s="8" customFormat="1" ht="18" x14ac:dyDescent="0.25">
      <c r="E98" s="9"/>
    </row>
    <row r="99" spans="5:5" s="8" customFormat="1" ht="18" x14ac:dyDescent="0.25">
      <c r="E99" s="9"/>
    </row>
    <row r="100" spans="5:5" s="8" customFormat="1" ht="18" x14ac:dyDescent="0.25">
      <c r="E100" s="9"/>
    </row>
    <row r="101" spans="5:5" s="8" customFormat="1" ht="18" x14ac:dyDescent="0.25">
      <c r="E101" s="9"/>
    </row>
    <row r="102" spans="5:5" s="8" customFormat="1" ht="18" x14ac:dyDescent="0.25">
      <c r="E102" s="9"/>
    </row>
    <row r="103" spans="5:5" s="8" customFormat="1" ht="18" x14ac:dyDescent="0.25">
      <c r="E103" s="9"/>
    </row>
    <row r="104" spans="5:5" s="8" customFormat="1" ht="18" x14ac:dyDescent="0.25">
      <c r="E104" s="9"/>
    </row>
    <row r="105" spans="5:5" s="8" customFormat="1" ht="18" x14ac:dyDescent="0.25">
      <c r="E105" s="9"/>
    </row>
    <row r="106" spans="5:5" s="8" customFormat="1" ht="18" x14ac:dyDescent="0.25">
      <c r="E106" s="9"/>
    </row>
    <row r="107" spans="5:5" s="8" customFormat="1" ht="18" x14ac:dyDescent="0.25">
      <c r="E107" s="9"/>
    </row>
    <row r="108" spans="5:5" s="8" customFormat="1" ht="18" x14ac:dyDescent="0.25">
      <c r="E108" s="9"/>
    </row>
    <row r="109" spans="5:5" s="8" customFormat="1" ht="18" x14ac:dyDescent="0.25">
      <c r="E109" s="9"/>
    </row>
    <row r="110" spans="5:5" s="8" customFormat="1" ht="18" x14ac:dyDescent="0.25">
      <c r="E110" s="9"/>
    </row>
    <row r="111" spans="5:5" s="8" customFormat="1" ht="18" x14ac:dyDescent="0.25">
      <c r="E111" s="9"/>
    </row>
    <row r="112" spans="5:5" s="8" customFormat="1" ht="18" x14ac:dyDescent="0.25">
      <c r="E112" s="9"/>
    </row>
    <row r="113" spans="5:5" s="8" customFormat="1" ht="18" x14ac:dyDescent="0.25">
      <c r="E113" s="9"/>
    </row>
    <row r="114" spans="5:5" s="8" customFormat="1" ht="18" x14ac:dyDescent="0.25">
      <c r="E114" s="9"/>
    </row>
    <row r="115" spans="5:5" s="8" customFormat="1" ht="18" x14ac:dyDescent="0.25">
      <c r="E115" s="9"/>
    </row>
    <row r="116" spans="5:5" s="8" customFormat="1" ht="18" x14ac:dyDescent="0.25">
      <c r="E116" s="9"/>
    </row>
    <row r="117" spans="5:5" s="8" customFormat="1" ht="18" x14ac:dyDescent="0.25">
      <c r="E117" s="9"/>
    </row>
    <row r="118" spans="5:5" s="8" customFormat="1" ht="18" x14ac:dyDescent="0.25">
      <c r="E118" s="9"/>
    </row>
    <row r="119" spans="5:5" s="8" customFormat="1" ht="18" x14ac:dyDescent="0.25">
      <c r="E119" s="9"/>
    </row>
    <row r="120" spans="5:5" s="8" customFormat="1" ht="18" x14ac:dyDescent="0.25">
      <c r="E120" s="9"/>
    </row>
    <row r="121" spans="5:5" s="8" customFormat="1" ht="18" x14ac:dyDescent="0.25">
      <c r="E121" s="9"/>
    </row>
    <row r="122" spans="5:5" s="8" customFormat="1" ht="18" x14ac:dyDescent="0.25">
      <c r="E122" s="9"/>
    </row>
    <row r="123" spans="5:5" s="8" customFormat="1" ht="18" x14ac:dyDescent="0.25">
      <c r="E123" s="9"/>
    </row>
    <row r="124" spans="5:5" s="8" customFormat="1" ht="18" x14ac:dyDescent="0.25">
      <c r="E124" s="9"/>
    </row>
    <row r="125" spans="5:5" s="8" customFormat="1" ht="18" x14ac:dyDescent="0.25">
      <c r="E125" s="9"/>
    </row>
    <row r="126" spans="5:5" s="8" customFormat="1" ht="18" x14ac:dyDescent="0.25">
      <c r="E126" s="9"/>
    </row>
    <row r="127" spans="5:5" s="8" customFormat="1" ht="18" x14ac:dyDescent="0.25">
      <c r="E127" s="9"/>
    </row>
    <row r="128" spans="5:5" s="8" customFormat="1" ht="18" x14ac:dyDescent="0.25">
      <c r="E128" s="9"/>
    </row>
    <row r="129" spans="5:5" s="8" customFormat="1" ht="18" x14ac:dyDescent="0.25">
      <c r="E129" s="9"/>
    </row>
    <row r="130" spans="5:5" s="8" customFormat="1" ht="18" x14ac:dyDescent="0.25">
      <c r="E130" s="9"/>
    </row>
    <row r="131" spans="5:5" s="8" customFormat="1" ht="18" x14ac:dyDescent="0.25">
      <c r="E131" s="9"/>
    </row>
    <row r="132" spans="5:5" s="8" customFormat="1" ht="18" x14ac:dyDescent="0.25">
      <c r="E132" s="9"/>
    </row>
    <row r="133" spans="5:5" s="8" customFormat="1" ht="18" x14ac:dyDescent="0.25">
      <c r="E133" s="9"/>
    </row>
    <row r="134" spans="5:5" s="8" customFormat="1" ht="18" x14ac:dyDescent="0.25">
      <c r="E134" s="9"/>
    </row>
    <row r="135" spans="5:5" s="8" customFormat="1" ht="18" x14ac:dyDescent="0.25">
      <c r="E135" s="9"/>
    </row>
    <row r="136" spans="5:5" s="8" customFormat="1" ht="18" x14ac:dyDescent="0.25">
      <c r="E136" s="9"/>
    </row>
    <row r="137" spans="5:5" s="8" customFormat="1" ht="18" x14ac:dyDescent="0.25">
      <c r="E137" s="9"/>
    </row>
    <row r="138" spans="5:5" s="8" customFormat="1" ht="18" x14ac:dyDescent="0.25">
      <c r="E138" s="9"/>
    </row>
    <row r="139" spans="5:5" s="8" customFormat="1" ht="18" x14ac:dyDescent="0.25">
      <c r="E139" s="9"/>
    </row>
    <row r="140" spans="5:5" s="8" customFormat="1" ht="18" x14ac:dyDescent="0.25">
      <c r="E140" s="9"/>
    </row>
    <row r="141" spans="5:5" s="8" customFormat="1" ht="18" x14ac:dyDescent="0.25">
      <c r="E141" s="9"/>
    </row>
    <row r="142" spans="5:5" s="8" customFormat="1" ht="18" x14ac:dyDescent="0.25">
      <c r="E142" s="9"/>
    </row>
    <row r="143" spans="5:5" s="8" customFormat="1" ht="18" x14ac:dyDescent="0.25">
      <c r="E143" s="9"/>
    </row>
    <row r="144" spans="5:5" s="8" customFormat="1" ht="18" x14ac:dyDescent="0.25">
      <c r="E144" s="9"/>
    </row>
    <row r="145" spans="5:5" s="8" customFormat="1" ht="18" x14ac:dyDescent="0.25">
      <c r="E145" s="9"/>
    </row>
    <row r="146" spans="5:5" s="8" customFormat="1" ht="18" x14ac:dyDescent="0.25">
      <c r="E146" s="9"/>
    </row>
    <row r="147" spans="5:5" s="8" customFormat="1" ht="18" x14ac:dyDescent="0.25">
      <c r="E147" s="9"/>
    </row>
    <row r="148" spans="5:5" s="8" customFormat="1" ht="18" x14ac:dyDescent="0.25">
      <c r="E148" s="9"/>
    </row>
    <row r="149" spans="5:5" s="8" customFormat="1" ht="18" x14ac:dyDescent="0.25">
      <c r="E149" s="9"/>
    </row>
    <row r="150" spans="5:5" s="8" customFormat="1" ht="18" x14ac:dyDescent="0.25">
      <c r="E150" s="9"/>
    </row>
    <row r="151" spans="5:5" s="8" customFormat="1" ht="18" x14ac:dyDescent="0.25">
      <c r="E151" s="9"/>
    </row>
    <row r="152" spans="5:5" s="8" customFormat="1" ht="18" x14ac:dyDescent="0.25">
      <c r="E152" s="9"/>
    </row>
    <row r="153" spans="5:5" s="8" customFormat="1" ht="18" x14ac:dyDescent="0.25">
      <c r="E153" s="9"/>
    </row>
    <row r="154" spans="5:5" s="8" customFormat="1" ht="18" x14ac:dyDescent="0.25">
      <c r="E154" s="9"/>
    </row>
    <row r="155" spans="5:5" s="8" customFormat="1" ht="18" x14ac:dyDescent="0.25">
      <c r="E155" s="9"/>
    </row>
    <row r="156" spans="5:5" s="8" customFormat="1" ht="18" x14ac:dyDescent="0.25">
      <c r="E156" s="9"/>
    </row>
    <row r="157" spans="5:5" s="8" customFormat="1" ht="18" x14ac:dyDescent="0.25">
      <c r="E157" s="9"/>
    </row>
    <row r="158" spans="5:5" s="8" customFormat="1" ht="18" x14ac:dyDescent="0.25">
      <c r="E158" s="9"/>
    </row>
    <row r="159" spans="5:5" s="8" customFormat="1" ht="18" x14ac:dyDescent="0.25">
      <c r="E159" s="9"/>
    </row>
    <row r="160" spans="5:5" s="8" customFormat="1" ht="18" x14ac:dyDescent="0.25">
      <c r="E160" s="9"/>
    </row>
    <row r="161" spans="2:10" ht="18" x14ac:dyDescent="0.25">
      <c r="B161" s="8"/>
      <c r="C161" s="8"/>
      <c r="D161" s="8"/>
      <c r="E161" s="9"/>
      <c r="H161" s="8"/>
      <c r="I161" s="8"/>
      <c r="J161" s="8"/>
    </row>
    <row r="162" spans="2:10" x14ac:dyDescent="0.25">
      <c r="C162" s="8"/>
      <c r="D162" s="8"/>
      <c r="E162" s="36"/>
      <c r="F162" s="36"/>
      <c r="G162" s="36"/>
      <c r="H162" s="8"/>
      <c r="I162" s="8"/>
      <c r="J162" s="8"/>
    </row>
    <row r="163" spans="2:10" x14ac:dyDescent="0.25">
      <c r="C163" s="8"/>
      <c r="D163" s="8"/>
      <c r="E163" s="36"/>
      <c r="F163" s="36"/>
      <c r="G163" s="36"/>
      <c r="H163" s="8"/>
      <c r="I163" s="8"/>
      <c r="J163" s="8"/>
    </row>
    <row r="164" spans="2:10" x14ac:dyDescent="0.25">
      <c r="C164" s="8"/>
      <c r="D164" s="8"/>
      <c r="E164" s="36"/>
      <c r="F164" s="36"/>
      <c r="G164" s="36"/>
      <c r="H164" s="8"/>
      <c r="I164" s="8"/>
      <c r="J164" s="8"/>
    </row>
    <row r="165" spans="2:10" x14ac:dyDescent="0.25">
      <c r="C165" s="8"/>
      <c r="D165" s="8"/>
      <c r="E165" s="36"/>
      <c r="F165" s="36"/>
      <c r="G165" s="36"/>
      <c r="H165" s="8"/>
      <c r="I165" s="8"/>
      <c r="J165" s="8"/>
    </row>
    <row r="166" spans="2:10" x14ac:dyDescent="0.25">
      <c r="C166" s="8"/>
      <c r="D166" s="8"/>
      <c r="E166" s="36"/>
      <c r="F166" s="36"/>
      <c r="G166" s="36"/>
      <c r="H166" s="8"/>
      <c r="I166" s="8"/>
      <c r="J166" s="8"/>
    </row>
    <row r="167" spans="2:10" x14ac:dyDescent="0.25">
      <c r="J167" s="8"/>
    </row>
    <row r="168" spans="2:10" x14ac:dyDescent="0.25">
      <c r="J168" s="8"/>
    </row>
  </sheetData>
  <sheetProtection deleteRows="0"/>
  <mergeCells count="30">
    <mergeCell ref="B20:G20"/>
    <mergeCell ref="H20:I20"/>
    <mergeCell ref="J12:J13"/>
    <mergeCell ref="K12:K13"/>
    <mergeCell ref="H16:I16"/>
    <mergeCell ref="B17:G17"/>
    <mergeCell ref="H17:I17"/>
    <mergeCell ref="B18:G18"/>
    <mergeCell ref="H18:I18"/>
    <mergeCell ref="B19:G19"/>
    <mergeCell ref="H19:I19"/>
    <mergeCell ref="I12:I13"/>
    <mergeCell ref="J17:K20"/>
    <mergeCell ref="D12:H12"/>
    <mergeCell ref="A12:A13"/>
    <mergeCell ref="B12:B13"/>
    <mergeCell ref="C12:C13"/>
    <mergeCell ref="E6:H6"/>
    <mergeCell ref="I6:J6"/>
    <mergeCell ref="I8:J8"/>
    <mergeCell ref="K8:K10"/>
    <mergeCell ref="I9:J9"/>
    <mergeCell ref="G10:H10"/>
    <mergeCell ref="B5:D5"/>
    <mergeCell ref="E5:K5"/>
    <mergeCell ref="A1:D1"/>
    <mergeCell ref="A2:K2"/>
    <mergeCell ref="C3:I3"/>
    <mergeCell ref="B4:D4"/>
    <mergeCell ref="E4:K4"/>
  </mergeCells>
  <dataValidations count="2">
    <dataValidation type="list" allowBlank="1" showInputMessage="1" showErrorMessage="1" sqref="B19:G19">
      <formula1>"Nghỉ trong 12 tháng,Nghỉ từ tháng 13"</formula1>
    </dataValidation>
    <dataValidation type="list" allowBlank="1" showInputMessage="1" showErrorMessage="1" sqref="K3">
      <formula1>"Nam, Nữ"</formula1>
    </dataValidation>
  </dataValidations>
  <pageMargins left="0.19685039370078741" right="0.19685039370078741" top="0.55118110236220474" bottom="0.31496062992125984" header="0.35433070866141736" footer="0.23622047244094491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D1:M117"/>
  <sheetViews>
    <sheetView workbookViewId="0">
      <selection activeCell="P11" sqref="P11"/>
    </sheetView>
  </sheetViews>
  <sheetFormatPr defaultRowHeight="15.75" x14ac:dyDescent="0.25"/>
  <sheetData>
    <row r="1" spans="4:13" ht="16.5" thickBot="1" x14ac:dyDescent="0.3">
      <c r="D1" s="151" t="s">
        <v>22</v>
      </c>
      <c r="E1" s="152"/>
      <c r="F1" s="152"/>
      <c r="G1" s="152"/>
      <c r="H1" s="153"/>
      <c r="I1" s="151" t="s">
        <v>23</v>
      </c>
      <c r="J1" s="152"/>
      <c r="K1" s="152"/>
      <c r="L1" s="152"/>
      <c r="M1" s="153"/>
    </row>
    <row r="2" spans="4:13" ht="16.5" thickBot="1" x14ac:dyDescent="0.3">
      <c r="D2" s="151" t="s">
        <v>24</v>
      </c>
      <c r="E2" s="153"/>
      <c r="F2" s="154" t="s">
        <v>25</v>
      </c>
      <c r="G2" s="151" t="s">
        <v>26</v>
      </c>
      <c r="H2" s="153"/>
      <c r="I2" s="151" t="s">
        <v>24</v>
      </c>
      <c r="J2" s="153"/>
      <c r="K2" s="154" t="s">
        <v>25</v>
      </c>
      <c r="L2" s="151" t="s">
        <v>26</v>
      </c>
      <c r="M2" s="153"/>
    </row>
    <row r="3" spans="4:13" ht="16.5" thickBot="1" x14ac:dyDescent="0.3">
      <c r="D3" s="1" t="s">
        <v>27</v>
      </c>
      <c r="E3" s="2" t="s">
        <v>28</v>
      </c>
      <c r="F3" s="155"/>
      <c r="G3" s="2" t="s">
        <v>27</v>
      </c>
      <c r="H3" s="2" t="s">
        <v>28</v>
      </c>
      <c r="I3" s="2" t="s">
        <v>27</v>
      </c>
      <c r="J3" s="2" t="s">
        <v>28</v>
      </c>
      <c r="K3" s="155"/>
      <c r="L3" s="2" t="s">
        <v>27</v>
      </c>
      <c r="M3" s="2" t="s">
        <v>28</v>
      </c>
    </row>
    <row r="4" spans="4:13" ht="16.5" thickBot="1" x14ac:dyDescent="0.3">
      <c r="D4" s="1">
        <v>1</v>
      </c>
      <c r="E4" s="2">
        <v>1961</v>
      </c>
      <c r="F4" s="156" t="s">
        <v>29</v>
      </c>
      <c r="G4" s="2">
        <v>5</v>
      </c>
      <c r="H4" s="2">
        <v>2021</v>
      </c>
      <c r="I4" s="2">
        <v>1</v>
      </c>
      <c r="J4" s="2">
        <v>1966</v>
      </c>
      <c r="K4" s="156" t="s">
        <v>30</v>
      </c>
      <c r="L4" s="2">
        <v>6</v>
      </c>
      <c r="M4" s="2">
        <v>2021</v>
      </c>
    </row>
    <row r="5" spans="4:13" ht="16.5" thickBot="1" x14ac:dyDescent="0.3">
      <c r="D5" s="1">
        <v>2</v>
      </c>
      <c r="E5" s="2">
        <v>1961</v>
      </c>
      <c r="F5" s="157"/>
      <c r="G5" s="2">
        <v>6</v>
      </c>
      <c r="H5" s="2">
        <v>2021</v>
      </c>
      <c r="I5" s="2">
        <v>2</v>
      </c>
      <c r="J5" s="2">
        <v>1966</v>
      </c>
      <c r="K5" s="157"/>
      <c r="L5" s="2">
        <v>7</v>
      </c>
      <c r="M5" s="2">
        <v>2021</v>
      </c>
    </row>
    <row r="6" spans="4:13" ht="16.5" thickBot="1" x14ac:dyDescent="0.3">
      <c r="D6" s="1"/>
      <c r="E6" s="2"/>
      <c r="F6" s="157"/>
      <c r="G6" s="2"/>
      <c r="H6" s="2"/>
      <c r="I6" s="2"/>
      <c r="J6" s="2"/>
      <c r="K6" s="157"/>
      <c r="L6" s="2"/>
      <c r="M6" s="2"/>
    </row>
    <row r="7" spans="4:13" ht="16.5" thickBot="1" x14ac:dyDescent="0.3">
      <c r="D7" s="1">
        <v>3</v>
      </c>
      <c r="E7" s="2">
        <v>1961</v>
      </c>
      <c r="F7" s="157"/>
      <c r="G7" s="2">
        <v>7</v>
      </c>
      <c r="H7" s="2">
        <v>2021</v>
      </c>
      <c r="I7" s="2">
        <v>3</v>
      </c>
      <c r="J7" s="2">
        <v>1966</v>
      </c>
      <c r="K7" s="157"/>
      <c r="L7" s="2">
        <v>8</v>
      </c>
      <c r="M7" s="2">
        <v>2021</v>
      </c>
    </row>
    <row r="8" spans="4:13" ht="16.5" thickBot="1" x14ac:dyDescent="0.3">
      <c r="D8" s="1">
        <v>4</v>
      </c>
      <c r="E8" s="2">
        <v>1961</v>
      </c>
      <c r="F8" s="157"/>
      <c r="G8" s="2">
        <v>8</v>
      </c>
      <c r="H8" s="2">
        <v>2021</v>
      </c>
      <c r="I8" s="2">
        <v>4</v>
      </c>
      <c r="J8" s="2">
        <v>1966</v>
      </c>
      <c r="K8" s="157"/>
      <c r="L8" s="2">
        <v>9</v>
      </c>
      <c r="M8" s="2">
        <v>2021</v>
      </c>
    </row>
    <row r="9" spans="4:13" ht="16.5" thickBot="1" x14ac:dyDescent="0.3">
      <c r="D9" s="1">
        <v>5</v>
      </c>
      <c r="E9" s="2">
        <v>1961</v>
      </c>
      <c r="F9" s="157"/>
      <c r="G9" s="2">
        <v>9</v>
      </c>
      <c r="H9" s="2">
        <v>2021</v>
      </c>
      <c r="I9" s="2">
        <v>5</v>
      </c>
      <c r="J9" s="2">
        <v>1966</v>
      </c>
      <c r="K9" s="157"/>
      <c r="L9" s="2">
        <v>10</v>
      </c>
      <c r="M9" s="2">
        <v>2021</v>
      </c>
    </row>
    <row r="10" spans="4:13" ht="16.5" thickBot="1" x14ac:dyDescent="0.3">
      <c r="D10" s="1">
        <v>6</v>
      </c>
      <c r="E10" s="2">
        <v>1961</v>
      </c>
      <c r="F10" s="157"/>
      <c r="G10" s="2">
        <v>10</v>
      </c>
      <c r="H10" s="2">
        <v>2021</v>
      </c>
      <c r="I10" s="2">
        <v>6</v>
      </c>
      <c r="J10" s="2">
        <v>1966</v>
      </c>
      <c r="K10" s="157"/>
      <c r="L10" s="2">
        <v>11</v>
      </c>
      <c r="M10" s="2">
        <v>2021</v>
      </c>
    </row>
    <row r="11" spans="4:13" ht="16.5" thickBot="1" x14ac:dyDescent="0.3">
      <c r="D11" s="1">
        <v>7</v>
      </c>
      <c r="E11" s="2">
        <v>1961</v>
      </c>
      <c r="F11" s="157"/>
      <c r="G11" s="2">
        <v>11</v>
      </c>
      <c r="H11" s="2">
        <v>2021</v>
      </c>
      <c r="I11" s="2">
        <v>7</v>
      </c>
      <c r="J11" s="2">
        <v>1966</v>
      </c>
      <c r="K11" s="157"/>
      <c r="L11" s="2">
        <v>12</v>
      </c>
      <c r="M11" s="2">
        <v>2021</v>
      </c>
    </row>
    <row r="12" spans="4:13" ht="16.5" thickBot="1" x14ac:dyDescent="0.3">
      <c r="D12" s="1">
        <v>8</v>
      </c>
      <c r="E12" s="2">
        <v>1961</v>
      </c>
      <c r="F12" s="157"/>
      <c r="G12" s="2">
        <v>12</v>
      </c>
      <c r="H12" s="2">
        <v>2021</v>
      </c>
      <c r="I12" s="2">
        <v>8</v>
      </c>
      <c r="J12" s="2">
        <v>1966</v>
      </c>
      <c r="K12" s="158"/>
      <c r="L12" s="3">
        <v>1</v>
      </c>
      <c r="M12" s="2">
        <v>2022</v>
      </c>
    </row>
    <row r="13" spans="4:13" ht="16.5" thickBot="1" x14ac:dyDescent="0.3">
      <c r="D13" s="1">
        <v>9</v>
      </c>
      <c r="E13" s="2">
        <v>1961</v>
      </c>
      <c r="F13" s="158"/>
      <c r="G13" s="3">
        <v>1</v>
      </c>
      <c r="H13" s="2">
        <v>2022</v>
      </c>
      <c r="I13" s="2">
        <v>9</v>
      </c>
      <c r="J13" s="2">
        <v>1966</v>
      </c>
      <c r="K13" s="156" t="s">
        <v>31</v>
      </c>
      <c r="L13" s="2">
        <v>6</v>
      </c>
      <c r="M13" s="2">
        <v>2022</v>
      </c>
    </row>
    <row r="14" spans="4:13" ht="16.5" thickBot="1" x14ac:dyDescent="0.3">
      <c r="D14" s="1">
        <v>10</v>
      </c>
      <c r="E14" s="2">
        <v>1961</v>
      </c>
      <c r="F14" s="156" t="s">
        <v>32</v>
      </c>
      <c r="G14" s="2">
        <v>5</v>
      </c>
      <c r="H14" s="2">
        <v>2022</v>
      </c>
      <c r="I14" s="2">
        <v>10</v>
      </c>
      <c r="J14" s="2">
        <v>1966</v>
      </c>
      <c r="K14" s="157"/>
      <c r="L14" s="2">
        <v>7</v>
      </c>
      <c r="M14" s="2">
        <v>2022</v>
      </c>
    </row>
    <row r="15" spans="4:13" ht="16.5" thickBot="1" x14ac:dyDescent="0.3">
      <c r="D15" s="1">
        <v>11</v>
      </c>
      <c r="E15" s="2">
        <v>1961</v>
      </c>
      <c r="F15" s="157"/>
      <c r="G15" s="2">
        <v>6</v>
      </c>
      <c r="H15" s="2">
        <v>2022</v>
      </c>
      <c r="I15" s="2">
        <v>11</v>
      </c>
      <c r="J15" s="2">
        <v>1966</v>
      </c>
      <c r="K15" s="157"/>
      <c r="L15" s="2">
        <v>8</v>
      </c>
      <c r="M15" s="2">
        <v>2022</v>
      </c>
    </row>
    <row r="16" spans="4:13" ht="16.5" thickBot="1" x14ac:dyDescent="0.3">
      <c r="D16" s="1">
        <v>12</v>
      </c>
      <c r="E16" s="2">
        <v>1961</v>
      </c>
      <c r="F16" s="157"/>
      <c r="G16" s="2">
        <v>7</v>
      </c>
      <c r="H16" s="2">
        <v>2022</v>
      </c>
      <c r="I16" s="2">
        <v>12</v>
      </c>
      <c r="J16" s="2">
        <v>1966</v>
      </c>
      <c r="K16" s="157"/>
      <c r="L16" s="2">
        <v>9</v>
      </c>
      <c r="M16" s="2">
        <v>2022</v>
      </c>
    </row>
    <row r="17" spans="4:13" ht="16.5" thickBot="1" x14ac:dyDescent="0.3">
      <c r="D17" s="1">
        <v>1</v>
      </c>
      <c r="E17" s="2">
        <v>1962</v>
      </c>
      <c r="F17" s="157"/>
      <c r="G17" s="2">
        <v>8</v>
      </c>
      <c r="H17" s="2">
        <v>2022</v>
      </c>
      <c r="I17" s="2">
        <v>1</v>
      </c>
      <c r="J17" s="2">
        <v>1967</v>
      </c>
      <c r="K17" s="157"/>
      <c r="L17" s="2">
        <v>10</v>
      </c>
      <c r="M17" s="2">
        <v>2022</v>
      </c>
    </row>
    <row r="18" spans="4:13" ht="16.5" thickBot="1" x14ac:dyDescent="0.3">
      <c r="D18" s="1">
        <v>2</v>
      </c>
      <c r="E18" s="2">
        <v>1962</v>
      </c>
      <c r="F18" s="157"/>
      <c r="G18" s="2">
        <v>9</v>
      </c>
      <c r="H18" s="2">
        <v>2022</v>
      </c>
      <c r="I18" s="2">
        <v>2</v>
      </c>
      <c r="J18" s="2">
        <v>1967</v>
      </c>
      <c r="K18" s="157"/>
      <c r="L18" s="2">
        <v>11</v>
      </c>
      <c r="M18" s="2">
        <v>2022</v>
      </c>
    </row>
    <row r="19" spans="4:13" ht="16.5" thickBot="1" x14ac:dyDescent="0.3">
      <c r="D19" s="1">
        <v>3</v>
      </c>
      <c r="E19" s="2">
        <v>1962</v>
      </c>
      <c r="F19" s="157"/>
      <c r="G19" s="2">
        <v>10</v>
      </c>
      <c r="H19" s="2">
        <v>2022</v>
      </c>
      <c r="I19" s="2">
        <v>3</v>
      </c>
      <c r="J19" s="2">
        <v>1967</v>
      </c>
      <c r="K19" s="157"/>
      <c r="L19" s="2">
        <v>12</v>
      </c>
      <c r="M19" s="2">
        <v>2022</v>
      </c>
    </row>
    <row r="20" spans="4:13" ht="16.5" thickBot="1" x14ac:dyDescent="0.3">
      <c r="D20" s="1">
        <v>4</v>
      </c>
      <c r="E20" s="2">
        <v>1962</v>
      </c>
      <c r="F20" s="157"/>
      <c r="G20" s="2">
        <v>11</v>
      </c>
      <c r="H20" s="2">
        <v>2022</v>
      </c>
      <c r="I20" s="2">
        <v>4</v>
      </c>
      <c r="J20" s="2">
        <v>1967</v>
      </c>
      <c r="K20" s="158"/>
      <c r="L20" s="3">
        <v>1</v>
      </c>
      <c r="M20" s="2">
        <v>2023</v>
      </c>
    </row>
    <row r="21" spans="4:13" ht="16.5" thickBot="1" x14ac:dyDescent="0.3">
      <c r="D21" s="1">
        <v>5</v>
      </c>
      <c r="E21" s="2">
        <v>1962</v>
      </c>
      <c r="F21" s="157"/>
      <c r="G21" s="2">
        <v>12</v>
      </c>
      <c r="H21" s="2">
        <v>2022</v>
      </c>
      <c r="I21" s="2">
        <v>5</v>
      </c>
      <c r="J21" s="2">
        <v>1967</v>
      </c>
      <c r="K21" s="156" t="s">
        <v>33</v>
      </c>
      <c r="L21" s="2">
        <v>6</v>
      </c>
      <c r="M21" s="2">
        <v>2023</v>
      </c>
    </row>
    <row r="22" spans="4:13" ht="16.5" thickBot="1" x14ac:dyDescent="0.3">
      <c r="D22" s="1">
        <v>6</v>
      </c>
      <c r="E22" s="2">
        <v>1962</v>
      </c>
      <c r="F22" s="158"/>
      <c r="G22" s="3">
        <v>1</v>
      </c>
      <c r="H22" s="2">
        <v>2023</v>
      </c>
      <c r="I22" s="2">
        <v>6</v>
      </c>
      <c r="J22" s="2">
        <v>1967</v>
      </c>
      <c r="K22" s="157"/>
      <c r="L22" s="2">
        <v>7</v>
      </c>
      <c r="M22" s="2">
        <v>2023</v>
      </c>
    </row>
    <row r="23" spans="4:13" ht="16.5" thickBot="1" x14ac:dyDescent="0.3">
      <c r="D23" s="1">
        <v>7</v>
      </c>
      <c r="E23" s="2">
        <v>1962</v>
      </c>
      <c r="F23" s="156" t="s">
        <v>34</v>
      </c>
      <c r="G23" s="2">
        <v>5</v>
      </c>
      <c r="H23" s="2">
        <v>2023</v>
      </c>
      <c r="I23" s="2">
        <v>7</v>
      </c>
      <c r="J23" s="2">
        <v>1967</v>
      </c>
      <c r="K23" s="157"/>
      <c r="L23" s="2">
        <v>8</v>
      </c>
      <c r="M23" s="2">
        <v>2023</v>
      </c>
    </row>
    <row r="24" spans="4:13" ht="16.5" thickBot="1" x14ac:dyDescent="0.3">
      <c r="D24" s="1">
        <v>8</v>
      </c>
      <c r="E24" s="2">
        <v>1962</v>
      </c>
      <c r="F24" s="157"/>
      <c r="G24" s="2">
        <v>6</v>
      </c>
      <c r="H24" s="2">
        <v>2023</v>
      </c>
      <c r="I24" s="2">
        <v>8</v>
      </c>
      <c r="J24" s="2">
        <v>1967</v>
      </c>
      <c r="K24" s="157"/>
      <c r="L24" s="2">
        <v>9</v>
      </c>
      <c r="M24" s="2">
        <v>2023</v>
      </c>
    </row>
    <row r="25" spans="4:13" ht="16.5" thickBot="1" x14ac:dyDescent="0.3">
      <c r="D25" s="1">
        <v>9</v>
      </c>
      <c r="E25" s="2">
        <v>1962</v>
      </c>
      <c r="F25" s="157"/>
      <c r="G25" s="2">
        <v>7</v>
      </c>
      <c r="H25" s="2">
        <v>2023</v>
      </c>
      <c r="I25" s="2">
        <v>9</v>
      </c>
      <c r="J25" s="2">
        <v>1967</v>
      </c>
      <c r="K25" s="157"/>
      <c r="L25" s="2">
        <v>10</v>
      </c>
      <c r="M25" s="2">
        <v>2023</v>
      </c>
    </row>
    <row r="26" spans="4:13" ht="16.5" thickBot="1" x14ac:dyDescent="0.3">
      <c r="D26" s="1">
        <v>10</v>
      </c>
      <c r="E26" s="2">
        <v>1962</v>
      </c>
      <c r="F26" s="157"/>
      <c r="G26" s="2">
        <v>8</v>
      </c>
      <c r="H26" s="2">
        <v>2023</v>
      </c>
      <c r="I26" s="2">
        <v>10</v>
      </c>
      <c r="J26" s="2">
        <v>1967</v>
      </c>
      <c r="K26" s="157"/>
      <c r="L26" s="2">
        <v>11</v>
      </c>
      <c r="M26" s="2">
        <v>2023</v>
      </c>
    </row>
    <row r="27" spans="4:13" ht="16.5" thickBot="1" x14ac:dyDescent="0.3">
      <c r="D27" s="1">
        <v>11</v>
      </c>
      <c r="E27" s="2">
        <v>1962</v>
      </c>
      <c r="F27" s="157"/>
      <c r="G27" s="2">
        <v>9</v>
      </c>
      <c r="H27" s="2">
        <v>2023</v>
      </c>
      <c r="I27" s="2">
        <v>11</v>
      </c>
      <c r="J27" s="2">
        <v>1967</v>
      </c>
      <c r="K27" s="157"/>
      <c r="L27" s="2">
        <v>12</v>
      </c>
      <c r="M27" s="2">
        <v>2023</v>
      </c>
    </row>
    <row r="28" spans="4:13" ht="16.5" thickBot="1" x14ac:dyDescent="0.3">
      <c r="D28" s="1">
        <v>12</v>
      </c>
      <c r="E28" s="2">
        <v>1962</v>
      </c>
      <c r="F28" s="157"/>
      <c r="G28" s="2">
        <v>10</v>
      </c>
      <c r="H28" s="2">
        <v>2023</v>
      </c>
      <c r="I28" s="2">
        <v>12</v>
      </c>
      <c r="J28" s="2">
        <v>1967</v>
      </c>
      <c r="K28" s="158"/>
      <c r="L28" s="3">
        <v>1</v>
      </c>
      <c r="M28" s="2">
        <v>2024</v>
      </c>
    </row>
    <row r="29" spans="4:13" ht="16.5" thickBot="1" x14ac:dyDescent="0.3">
      <c r="D29" s="1">
        <v>1</v>
      </c>
      <c r="E29" s="2">
        <v>1963</v>
      </c>
      <c r="F29" s="157"/>
      <c r="G29" s="2">
        <v>11</v>
      </c>
      <c r="H29" s="2">
        <v>2023</v>
      </c>
      <c r="I29" s="3">
        <v>1</v>
      </c>
      <c r="J29" s="2">
        <v>1968</v>
      </c>
      <c r="K29" s="156" t="s">
        <v>35</v>
      </c>
      <c r="L29" s="2">
        <v>6</v>
      </c>
      <c r="M29" s="2">
        <v>2024</v>
      </c>
    </row>
    <row r="30" spans="4:13" ht="16.5" thickBot="1" x14ac:dyDescent="0.3">
      <c r="D30" s="1">
        <v>2</v>
      </c>
      <c r="E30" s="2">
        <v>1963</v>
      </c>
      <c r="F30" s="157"/>
      <c r="G30" s="2">
        <v>12</v>
      </c>
      <c r="H30" s="2">
        <v>2023</v>
      </c>
      <c r="I30" s="2">
        <v>2</v>
      </c>
      <c r="J30" s="2">
        <v>1968</v>
      </c>
      <c r="K30" s="157"/>
      <c r="L30" s="2">
        <v>7</v>
      </c>
      <c r="M30" s="2">
        <v>2024</v>
      </c>
    </row>
    <row r="31" spans="4:13" ht="16.5" thickBot="1" x14ac:dyDescent="0.3">
      <c r="D31" s="1">
        <v>3</v>
      </c>
      <c r="E31" s="2">
        <v>1963</v>
      </c>
      <c r="F31" s="158"/>
      <c r="G31" s="3">
        <v>1</v>
      </c>
      <c r="H31" s="2">
        <v>2024</v>
      </c>
      <c r="I31" s="2">
        <v>3</v>
      </c>
      <c r="J31" s="2">
        <v>1968</v>
      </c>
      <c r="K31" s="157"/>
      <c r="L31" s="2">
        <v>8</v>
      </c>
      <c r="M31" s="2">
        <v>2024</v>
      </c>
    </row>
    <row r="32" spans="4:13" ht="16.5" thickBot="1" x14ac:dyDescent="0.3">
      <c r="D32" s="1">
        <v>4</v>
      </c>
      <c r="E32" s="2">
        <v>1963</v>
      </c>
      <c r="F32" s="156" t="s">
        <v>36</v>
      </c>
      <c r="G32" s="2">
        <v>5</v>
      </c>
      <c r="H32" s="2">
        <v>2024</v>
      </c>
      <c r="I32" s="2">
        <v>4</v>
      </c>
      <c r="J32" s="2">
        <v>1968</v>
      </c>
      <c r="K32" s="157"/>
      <c r="L32" s="2">
        <v>9</v>
      </c>
      <c r="M32" s="2">
        <v>2024</v>
      </c>
    </row>
    <row r="33" spans="4:13" ht="16.5" thickBot="1" x14ac:dyDescent="0.3">
      <c r="D33" s="1">
        <v>5</v>
      </c>
      <c r="E33" s="2">
        <v>1963</v>
      </c>
      <c r="F33" s="157"/>
      <c r="G33" s="2">
        <v>6</v>
      </c>
      <c r="H33" s="2">
        <v>2024</v>
      </c>
      <c r="I33" s="2">
        <v>5</v>
      </c>
      <c r="J33" s="2">
        <v>1968</v>
      </c>
      <c r="K33" s="157"/>
      <c r="L33" s="2">
        <v>10</v>
      </c>
      <c r="M33" s="2">
        <v>2024</v>
      </c>
    </row>
    <row r="34" spans="4:13" ht="16.5" thickBot="1" x14ac:dyDescent="0.3">
      <c r="D34" s="1">
        <v>6</v>
      </c>
      <c r="E34" s="2">
        <v>1963</v>
      </c>
      <c r="F34" s="157"/>
      <c r="G34" s="2">
        <v>7</v>
      </c>
      <c r="H34" s="2">
        <v>2024</v>
      </c>
      <c r="I34" s="2">
        <v>6</v>
      </c>
      <c r="J34" s="2">
        <v>1968</v>
      </c>
      <c r="K34" s="157"/>
      <c r="L34" s="2">
        <v>11</v>
      </c>
      <c r="M34" s="2">
        <v>2024</v>
      </c>
    </row>
    <row r="35" spans="4:13" ht="16.5" thickBot="1" x14ac:dyDescent="0.3">
      <c r="D35" s="1">
        <v>7</v>
      </c>
      <c r="E35" s="2">
        <v>1963</v>
      </c>
      <c r="F35" s="157"/>
      <c r="G35" s="2">
        <v>8</v>
      </c>
      <c r="H35" s="2">
        <v>2024</v>
      </c>
      <c r="I35" s="2">
        <v>7</v>
      </c>
      <c r="J35" s="2">
        <v>1968</v>
      </c>
      <c r="K35" s="157"/>
      <c r="L35" s="2">
        <v>12</v>
      </c>
      <c r="M35" s="2">
        <v>2024</v>
      </c>
    </row>
    <row r="36" spans="4:13" ht="16.5" thickBot="1" x14ac:dyDescent="0.3">
      <c r="D36" s="1">
        <v>8</v>
      </c>
      <c r="E36" s="2">
        <v>1963</v>
      </c>
      <c r="F36" s="157"/>
      <c r="G36" s="2">
        <v>9</v>
      </c>
      <c r="H36" s="2">
        <v>2024</v>
      </c>
      <c r="I36" s="2">
        <v>8</v>
      </c>
      <c r="J36" s="2">
        <v>1968</v>
      </c>
      <c r="K36" s="158"/>
      <c r="L36" s="3">
        <v>1</v>
      </c>
      <c r="M36" s="2">
        <v>2025</v>
      </c>
    </row>
    <row r="37" spans="4:13" ht="16.5" thickBot="1" x14ac:dyDescent="0.3">
      <c r="D37" s="1">
        <v>9</v>
      </c>
      <c r="E37" s="2">
        <v>1963</v>
      </c>
      <c r="F37" s="157"/>
      <c r="G37" s="2">
        <v>10</v>
      </c>
      <c r="H37" s="2">
        <v>2024</v>
      </c>
      <c r="I37" s="2">
        <v>9</v>
      </c>
      <c r="J37" s="2">
        <v>1968</v>
      </c>
      <c r="K37" s="156" t="s">
        <v>37</v>
      </c>
      <c r="L37" s="2">
        <v>6</v>
      </c>
      <c r="M37" s="2">
        <v>2025</v>
      </c>
    </row>
    <row r="38" spans="4:13" ht="16.5" thickBot="1" x14ac:dyDescent="0.3">
      <c r="D38" s="1">
        <v>10</v>
      </c>
      <c r="E38" s="2">
        <v>1963</v>
      </c>
      <c r="F38" s="157"/>
      <c r="G38" s="2">
        <v>11</v>
      </c>
      <c r="H38" s="2">
        <v>2024</v>
      </c>
      <c r="I38" s="2">
        <v>10</v>
      </c>
      <c r="J38" s="2">
        <v>1968</v>
      </c>
      <c r="K38" s="157"/>
      <c r="L38" s="2">
        <v>7</v>
      </c>
      <c r="M38" s="2">
        <v>2025</v>
      </c>
    </row>
    <row r="39" spans="4:13" ht="16.5" thickBot="1" x14ac:dyDescent="0.3">
      <c r="D39" s="1">
        <v>11</v>
      </c>
      <c r="E39" s="2">
        <v>1963</v>
      </c>
      <c r="F39" s="157"/>
      <c r="G39" s="2">
        <v>12</v>
      </c>
      <c r="H39" s="2">
        <v>2024</v>
      </c>
      <c r="I39" s="2">
        <v>11</v>
      </c>
      <c r="J39" s="2">
        <v>1968</v>
      </c>
      <c r="K39" s="157"/>
      <c r="L39" s="2">
        <v>8</v>
      </c>
      <c r="M39" s="2">
        <v>2025</v>
      </c>
    </row>
    <row r="40" spans="4:13" ht="16.5" thickBot="1" x14ac:dyDescent="0.3">
      <c r="D40" s="1">
        <v>12</v>
      </c>
      <c r="E40" s="2">
        <v>1963</v>
      </c>
      <c r="F40" s="158"/>
      <c r="G40" s="3">
        <v>1</v>
      </c>
      <c r="H40" s="2">
        <v>2025</v>
      </c>
      <c r="I40" s="2">
        <v>12</v>
      </c>
      <c r="J40" s="2">
        <v>1968</v>
      </c>
      <c r="K40" s="157"/>
      <c r="L40" s="2">
        <v>9</v>
      </c>
      <c r="M40" s="2">
        <v>2025</v>
      </c>
    </row>
    <row r="41" spans="4:13" ht="16.5" thickBot="1" x14ac:dyDescent="0.3">
      <c r="D41" s="1">
        <v>1</v>
      </c>
      <c r="E41" s="2">
        <v>1964</v>
      </c>
      <c r="F41" s="156" t="s">
        <v>38</v>
      </c>
      <c r="G41" s="2">
        <v>5</v>
      </c>
      <c r="H41" s="2">
        <v>2025</v>
      </c>
      <c r="I41" s="2">
        <v>1</v>
      </c>
      <c r="J41" s="2">
        <v>1969</v>
      </c>
      <c r="K41" s="157"/>
      <c r="L41" s="2">
        <v>10</v>
      </c>
      <c r="M41" s="2">
        <v>2025</v>
      </c>
    </row>
    <row r="42" spans="4:13" ht="16.5" thickBot="1" x14ac:dyDescent="0.3">
      <c r="D42" s="1">
        <v>2</v>
      </c>
      <c r="E42" s="2">
        <v>1964</v>
      </c>
      <c r="F42" s="157"/>
      <c r="G42" s="2">
        <v>6</v>
      </c>
      <c r="H42" s="2">
        <v>2025</v>
      </c>
      <c r="I42" s="2">
        <v>2</v>
      </c>
      <c r="J42" s="2">
        <v>1969</v>
      </c>
      <c r="K42" s="157"/>
      <c r="L42" s="2">
        <v>11</v>
      </c>
      <c r="M42" s="2">
        <v>2025</v>
      </c>
    </row>
    <row r="43" spans="4:13" ht="16.5" thickBot="1" x14ac:dyDescent="0.3">
      <c r="D43" s="1">
        <v>3</v>
      </c>
      <c r="E43" s="2">
        <v>1964</v>
      </c>
      <c r="F43" s="157"/>
      <c r="G43" s="2">
        <v>7</v>
      </c>
      <c r="H43" s="2">
        <v>2025</v>
      </c>
      <c r="I43" s="2">
        <v>3</v>
      </c>
      <c r="J43" s="2">
        <v>1969</v>
      </c>
      <c r="K43" s="157"/>
      <c r="L43" s="2">
        <v>12</v>
      </c>
      <c r="M43" s="2">
        <v>2025</v>
      </c>
    </row>
    <row r="44" spans="4:13" ht="16.5" thickBot="1" x14ac:dyDescent="0.3">
      <c r="D44" s="1">
        <v>4</v>
      </c>
      <c r="E44" s="2">
        <v>1964</v>
      </c>
      <c r="F44" s="157"/>
      <c r="G44" s="2">
        <v>8</v>
      </c>
      <c r="H44" s="2">
        <v>2025</v>
      </c>
      <c r="I44" s="2">
        <v>4</v>
      </c>
      <c r="J44" s="2">
        <v>1969</v>
      </c>
      <c r="K44" s="158"/>
      <c r="L44" s="3">
        <v>1</v>
      </c>
      <c r="M44" s="2">
        <v>2026</v>
      </c>
    </row>
    <row r="45" spans="4:13" ht="16.5" thickBot="1" x14ac:dyDescent="0.3">
      <c r="D45" s="4">
        <v>5</v>
      </c>
      <c r="E45" s="5">
        <v>1964</v>
      </c>
      <c r="F45" s="157"/>
      <c r="G45" s="5">
        <v>9</v>
      </c>
      <c r="H45" s="5">
        <v>2025</v>
      </c>
      <c r="I45" s="2">
        <v>5</v>
      </c>
      <c r="J45" s="2">
        <v>1969</v>
      </c>
      <c r="K45" s="156" t="s">
        <v>39</v>
      </c>
      <c r="L45" s="2">
        <v>6</v>
      </c>
      <c r="M45" s="2">
        <v>2026</v>
      </c>
    </row>
    <row r="46" spans="4:13" ht="16.5" thickBot="1" x14ac:dyDescent="0.3">
      <c r="D46" s="1">
        <v>6</v>
      </c>
      <c r="E46" s="2">
        <v>1964</v>
      </c>
      <c r="F46" s="157"/>
      <c r="G46" s="2">
        <v>10</v>
      </c>
      <c r="H46" s="2">
        <v>2025</v>
      </c>
      <c r="I46" s="2">
        <v>6</v>
      </c>
      <c r="J46" s="2">
        <v>1969</v>
      </c>
      <c r="K46" s="157"/>
      <c r="L46" s="2">
        <v>7</v>
      </c>
      <c r="M46" s="2">
        <v>2026</v>
      </c>
    </row>
    <row r="47" spans="4:13" ht="16.5" thickBot="1" x14ac:dyDescent="0.3">
      <c r="D47" s="1">
        <v>7</v>
      </c>
      <c r="E47" s="2">
        <v>1964</v>
      </c>
      <c r="F47" s="157"/>
      <c r="G47" s="2">
        <v>11</v>
      </c>
      <c r="H47" s="2">
        <v>2025</v>
      </c>
      <c r="I47" s="2">
        <v>7</v>
      </c>
      <c r="J47" s="2">
        <v>1969</v>
      </c>
      <c r="K47" s="157"/>
      <c r="L47" s="2">
        <v>8</v>
      </c>
      <c r="M47" s="2">
        <v>2026</v>
      </c>
    </row>
    <row r="48" spans="4:13" ht="16.5" thickBot="1" x14ac:dyDescent="0.3">
      <c r="D48" s="1">
        <v>8</v>
      </c>
      <c r="E48" s="2">
        <v>1964</v>
      </c>
      <c r="F48" s="157"/>
      <c r="G48" s="2">
        <v>12</v>
      </c>
      <c r="H48" s="2">
        <v>2025</v>
      </c>
      <c r="I48" s="2">
        <v>8</v>
      </c>
      <c r="J48" s="2">
        <v>1969</v>
      </c>
      <c r="K48" s="157"/>
      <c r="L48" s="2">
        <v>9</v>
      </c>
      <c r="M48" s="2">
        <v>2026</v>
      </c>
    </row>
    <row r="49" spans="4:13" ht="16.5" thickBot="1" x14ac:dyDescent="0.3">
      <c r="D49" s="1">
        <v>9</v>
      </c>
      <c r="E49" s="2">
        <v>1964</v>
      </c>
      <c r="F49" s="158"/>
      <c r="G49" s="3">
        <v>1</v>
      </c>
      <c r="H49" s="2">
        <v>2026</v>
      </c>
      <c r="I49" s="2">
        <v>9</v>
      </c>
      <c r="J49" s="2">
        <v>1969</v>
      </c>
      <c r="K49" s="157"/>
      <c r="L49" s="2">
        <v>10</v>
      </c>
      <c r="M49" s="2">
        <v>2026</v>
      </c>
    </row>
    <row r="50" spans="4:13" ht="16.5" thickBot="1" x14ac:dyDescent="0.3">
      <c r="D50" s="1">
        <v>10</v>
      </c>
      <c r="E50" s="2">
        <v>1964</v>
      </c>
      <c r="F50" s="156" t="s">
        <v>40</v>
      </c>
      <c r="G50" s="2">
        <v>5</v>
      </c>
      <c r="H50" s="2">
        <v>2026</v>
      </c>
      <c r="I50" s="2">
        <v>10</v>
      </c>
      <c r="J50" s="2">
        <v>1969</v>
      </c>
      <c r="K50" s="157"/>
      <c r="L50" s="2">
        <v>11</v>
      </c>
      <c r="M50" s="2">
        <v>2026</v>
      </c>
    </row>
    <row r="51" spans="4:13" ht="16.5" thickBot="1" x14ac:dyDescent="0.3">
      <c r="D51" s="1">
        <v>11</v>
      </c>
      <c r="E51" s="2">
        <v>1964</v>
      </c>
      <c r="F51" s="157"/>
      <c r="G51" s="2">
        <v>6</v>
      </c>
      <c r="H51" s="2">
        <v>2026</v>
      </c>
      <c r="I51" s="2">
        <v>11</v>
      </c>
      <c r="J51" s="2">
        <v>1969</v>
      </c>
      <c r="K51" s="157"/>
      <c r="L51" s="2">
        <v>12</v>
      </c>
      <c r="M51" s="2">
        <v>2026</v>
      </c>
    </row>
    <row r="52" spans="4:13" ht="16.5" thickBot="1" x14ac:dyDescent="0.3">
      <c r="D52" s="1">
        <v>12</v>
      </c>
      <c r="E52" s="2">
        <v>1964</v>
      </c>
      <c r="F52" s="157"/>
      <c r="G52" s="2">
        <v>7</v>
      </c>
      <c r="H52" s="2">
        <v>2026</v>
      </c>
      <c r="I52" s="2">
        <v>12</v>
      </c>
      <c r="J52" s="2">
        <v>1969</v>
      </c>
      <c r="K52" s="158"/>
      <c r="L52" s="3">
        <v>1</v>
      </c>
      <c r="M52" s="2">
        <v>2027</v>
      </c>
    </row>
    <row r="53" spans="4:13" ht="16.5" thickBot="1" x14ac:dyDescent="0.3">
      <c r="D53" s="1">
        <v>1</v>
      </c>
      <c r="E53" s="2">
        <v>1965</v>
      </c>
      <c r="F53" s="157"/>
      <c r="G53" s="2">
        <v>8</v>
      </c>
      <c r="H53" s="2">
        <v>2026</v>
      </c>
      <c r="I53" s="2">
        <v>1</v>
      </c>
      <c r="J53" s="2">
        <v>1970</v>
      </c>
      <c r="K53" s="156" t="s">
        <v>41</v>
      </c>
      <c r="L53" s="2">
        <v>6</v>
      </c>
      <c r="M53" s="2">
        <v>2027</v>
      </c>
    </row>
    <row r="54" spans="4:13" ht="16.5" thickBot="1" x14ac:dyDescent="0.3">
      <c r="D54" s="1">
        <v>2</v>
      </c>
      <c r="E54" s="2">
        <v>1965</v>
      </c>
      <c r="F54" s="157"/>
      <c r="G54" s="2">
        <v>9</v>
      </c>
      <c r="H54" s="2">
        <v>2026</v>
      </c>
      <c r="I54" s="2">
        <v>2</v>
      </c>
      <c r="J54" s="2">
        <v>1970</v>
      </c>
      <c r="K54" s="157"/>
      <c r="L54" s="2">
        <v>7</v>
      </c>
      <c r="M54" s="2">
        <v>2027</v>
      </c>
    </row>
    <row r="55" spans="4:13" ht="16.5" thickBot="1" x14ac:dyDescent="0.3">
      <c r="D55" s="1">
        <v>3</v>
      </c>
      <c r="E55" s="2">
        <v>1965</v>
      </c>
      <c r="F55" s="157"/>
      <c r="G55" s="2">
        <v>10</v>
      </c>
      <c r="H55" s="2">
        <v>2026</v>
      </c>
      <c r="I55" s="2">
        <v>3</v>
      </c>
      <c r="J55" s="2">
        <v>1970</v>
      </c>
      <c r="K55" s="157"/>
      <c r="L55" s="2">
        <v>8</v>
      </c>
      <c r="M55" s="2">
        <v>2027</v>
      </c>
    </row>
    <row r="56" spans="4:13" ht="16.5" thickBot="1" x14ac:dyDescent="0.3">
      <c r="D56" s="1">
        <v>4</v>
      </c>
      <c r="E56" s="2">
        <v>1965</v>
      </c>
      <c r="F56" s="157"/>
      <c r="G56" s="2">
        <v>11</v>
      </c>
      <c r="H56" s="2">
        <v>2026</v>
      </c>
      <c r="I56" s="2">
        <v>4</v>
      </c>
      <c r="J56" s="2">
        <v>1970</v>
      </c>
      <c r="K56" s="157"/>
      <c r="L56" s="2">
        <v>9</v>
      </c>
      <c r="M56" s="2">
        <v>2027</v>
      </c>
    </row>
    <row r="57" spans="4:13" ht="16.5" thickBot="1" x14ac:dyDescent="0.3">
      <c r="D57" s="1">
        <v>5</v>
      </c>
      <c r="E57" s="2">
        <v>1965</v>
      </c>
      <c r="F57" s="157"/>
      <c r="G57" s="2">
        <v>12</v>
      </c>
      <c r="H57" s="2">
        <v>2026</v>
      </c>
      <c r="I57" s="2">
        <v>5</v>
      </c>
      <c r="J57" s="2">
        <v>1970</v>
      </c>
      <c r="K57" s="157"/>
      <c r="L57" s="2">
        <v>10</v>
      </c>
      <c r="M57" s="2">
        <v>2027</v>
      </c>
    </row>
    <row r="58" spans="4:13" ht="16.5" thickBot="1" x14ac:dyDescent="0.3">
      <c r="D58" s="1">
        <v>6</v>
      </c>
      <c r="E58" s="2">
        <v>1965</v>
      </c>
      <c r="F58" s="158"/>
      <c r="G58" s="3">
        <v>1</v>
      </c>
      <c r="H58" s="2">
        <v>2027</v>
      </c>
      <c r="I58" s="2">
        <v>6</v>
      </c>
      <c r="J58" s="2">
        <v>1970</v>
      </c>
      <c r="K58" s="157"/>
      <c r="L58" s="2">
        <v>11</v>
      </c>
      <c r="M58" s="2">
        <v>2027</v>
      </c>
    </row>
    <row r="59" spans="4:13" ht="16.5" thickBot="1" x14ac:dyDescent="0.3">
      <c r="D59" s="1">
        <v>7</v>
      </c>
      <c r="E59" s="2">
        <v>1965</v>
      </c>
      <c r="F59" s="156" t="s">
        <v>42</v>
      </c>
      <c r="G59" s="2">
        <v>5</v>
      </c>
      <c r="H59" s="2">
        <v>2027</v>
      </c>
      <c r="I59" s="2">
        <v>7</v>
      </c>
      <c r="J59" s="2">
        <v>1970</v>
      </c>
      <c r="K59" s="157"/>
      <c r="L59" s="2">
        <v>12</v>
      </c>
      <c r="M59" s="2">
        <v>2027</v>
      </c>
    </row>
    <row r="60" spans="4:13" ht="16.5" thickBot="1" x14ac:dyDescent="0.3">
      <c r="D60" s="1">
        <v>8</v>
      </c>
      <c r="E60" s="2">
        <v>1965</v>
      </c>
      <c r="F60" s="157"/>
      <c r="G60" s="2">
        <v>6</v>
      </c>
      <c r="H60" s="2">
        <v>2027</v>
      </c>
      <c r="I60" s="2">
        <v>8</v>
      </c>
      <c r="J60" s="2">
        <v>1970</v>
      </c>
      <c r="K60" s="158"/>
      <c r="L60" s="3">
        <v>1</v>
      </c>
      <c r="M60" s="2">
        <v>2028</v>
      </c>
    </row>
    <row r="61" spans="4:13" ht="16.5" thickBot="1" x14ac:dyDescent="0.3">
      <c r="D61" s="1">
        <v>9</v>
      </c>
      <c r="E61" s="2">
        <v>1965</v>
      </c>
      <c r="F61" s="157"/>
      <c r="G61" s="2">
        <v>7</v>
      </c>
      <c r="H61" s="2">
        <v>2027</v>
      </c>
      <c r="I61" s="2">
        <v>9</v>
      </c>
      <c r="J61" s="2">
        <v>1970</v>
      </c>
      <c r="K61" s="156" t="s">
        <v>43</v>
      </c>
      <c r="L61" s="2">
        <v>6</v>
      </c>
      <c r="M61" s="2">
        <v>2028</v>
      </c>
    </row>
    <row r="62" spans="4:13" ht="16.5" thickBot="1" x14ac:dyDescent="0.3">
      <c r="D62" s="1">
        <v>10</v>
      </c>
      <c r="E62" s="2">
        <v>1965</v>
      </c>
      <c r="F62" s="157"/>
      <c r="G62" s="2">
        <v>8</v>
      </c>
      <c r="H62" s="2">
        <v>2027</v>
      </c>
      <c r="I62" s="2">
        <v>10</v>
      </c>
      <c r="J62" s="2">
        <v>1970</v>
      </c>
      <c r="K62" s="157"/>
      <c r="L62" s="2">
        <v>7</v>
      </c>
      <c r="M62" s="2">
        <v>2028</v>
      </c>
    </row>
    <row r="63" spans="4:13" ht="16.5" thickBot="1" x14ac:dyDescent="0.3">
      <c r="D63" s="1">
        <v>11</v>
      </c>
      <c r="E63" s="2">
        <v>1965</v>
      </c>
      <c r="F63" s="157"/>
      <c r="G63" s="2">
        <v>9</v>
      </c>
      <c r="H63" s="2">
        <v>2027</v>
      </c>
      <c r="I63" s="2">
        <v>11</v>
      </c>
      <c r="J63" s="2">
        <v>1970</v>
      </c>
      <c r="K63" s="157"/>
      <c r="L63" s="2">
        <v>8</v>
      </c>
      <c r="M63" s="2">
        <v>2028</v>
      </c>
    </row>
    <row r="64" spans="4:13" ht="16.5" thickBot="1" x14ac:dyDescent="0.3">
      <c r="D64" s="1">
        <v>12</v>
      </c>
      <c r="E64" s="2">
        <v>1965</v>
      </c>
      <c r="F64" s="157"/>
      <c r="G64" s="2">
        <v>10</v>
      </c>
      <c r="H64" s="2">
        <v>2027</v>
      </c>
      <c r="I64" s="2">
        <v>12</v>
      </c>
      <c r="J64" s="2">
        <v>1970</v>
      </c>
      <c r="K64" s="157"/>
      <c r="L64" s="2">
        <v>9</v>
      </c>
      <c r="M64" s="2">
        <v>2028</v>
      </c>
    </row>
    <row r="65" spans="4:13" ht="16.5" thickBot="1" x14ac:dyDescent="0.3">
      <c r="D65" s="1">
        <v>1</v>
      </c>
      <c r="E65" s="2">
        <v>1966</v>
      </c>
      <c r="F65" s="157"/>
      <c r="G65" s="2">
        <v>11</v>
      </c>
      <c r="H65" s="2">
        <v>2027</v>
      </c>
      <c r="I65" s="2">
        <v>1</v>
      </c>
      <c r="J65" s="2">
        <v>1971</v>
      </c>
      <c r="K65" s="157"/>
      <c r="L65" s="2">
        <v>10</v>
      </c>
      <c r="M65" s="2">
        <v>2028</v>
      </c>
    </row>
    <row r="66" spans="4:13" ht="16.5" thickBot="1" x14ac:dyDescent="0.3">
      <c r="D66" s="1">
        <v>2</v>
      </c>
      <c r="E66" s="2">
        <v>1966</v>
      </c>
      <c r="F66" s="157"/>
      <c r="G66" s="2">
        <v>12</v>
      </c>
      <c r="H66" s="2">
        <v>2027</v>
      </c>
      <c r="I66" s="2">
        <v>2</v>
      </c>
      <c r="J66" s="2">
        <v>1971</v>
      </c>
      <c r="K66" s="157"/>
      <c r="L66" s="2">
        <v>11</v>
      </c>
      <c r="M66" s="2">
        <v>2028</v>
      </c>
    </row>
    <row r="67" spans="4:13" ht="16.5" thickBot="1" x14ac:dyDescent="0.3">
      <c r="D67" s="1">
        <v>3</v>
      </c>
      <c r="E67" s="2">
        <v>1966</v>
      </c>
      <c r="F67" s="158"/>
      <c r="G67" s="3">
        <v>1</v>
      </c>
      <c r="H67" s="2">
        <v>2028</v>
      </c>
      <c r="I67" s="2">
        <v>3</v>
      </c>
      <c r="J67" s="2">
        <v>1971</v>
      </c>
      <c r="K67" s="157"/>
      <c r="L67" s="2">
        <v>12</v>
      </c>
      <c r="M67" s="2">
        <v>2028</v>
      </c>
    </row>
    <row r="68" spans="4:13" ht="16.5" thickBot="1" x14ac:dyDescent="0.3">
      <c r="D68" s="159" t="s">
        <v>44</v>
      </c>
      <c r="E68" s="160"/>
      <c r="F68" s="2" t="s">
        <v>45</v>
      </c>
      <c r="G68" s="159" t="s">
        <v>46</v>
      </c>
      <c r="H68" s="160"/>
      <c r="I68" s="2">
        <v>4</v>
      </c>
      <c r="J68" s="2">
        <v>1971</v>
      </c>
      <c r="K68" s="158"/>
      <c r="L68" s="3">
        <v>1</v>
      </c>
      <c r="M68" s="2">
        <v>2029</v>
      </c>
    </row>
    <row r="69" spans="4:13" ht="16.5" thickBot="1" x14ac:dyDescent="0.3">
      <c r="D69" s="161"/>
      <c r="E69" s="161"/>
      <c r="F69" s="161"/>
      <c r="G69" s="161"/>
      <c r="H69" s="162"/>
      <c r="I69" s="2">
        <v>5</v>
      </c>
      <c r="J69" s="2">
        <v>1971</v>
      </c>
      <c r="K69" s="156" t="s">
        <v>47</v>
      </c>
      <c r="L69" s="2">
        <v>6</v>
      </c>
      <c r="M69" s="2">
        <v>2029</v>
      </c>
    </row>
    <row r="70" spans="4:13" ht="16.5" thickBot="1" x14ac:dyDescent="0.3">
      <c r="D70" s="163"/>
      <c r="E70" s="163"/>
      <c r="F70" s="163"/>
      <c r="G70" s="163"/>
      <c r="H70" s="164"/>
      <c r="I70" s="2">
        <v>6</v>
      </c>
      <c r="J70" s="2">
        <v>1971</v>
      </c>
      <c r="K70" s="157"/>
      <c r="L70" s="2">
        <v>7</v>
      </c>
      <c r="M70" s="2">
        <v>2029</v>
      </c>
    </row>
    <row r="71" spans="4:13" ht="16.5" thickBot="1" x14ac:dyDescent="0.3">
      <c r="D71" s="163"/>
      <c r="E71" s="163"/>
      <c r="F71" s="163"/>
      <c r="G71" s="163"/>
      <c r="H71" s="164"/>
      <c r="I71" s="2">
        <v>7</v>
      </c>
      <c r="J71" s="2">
        <v>1971</v>
      </c>
      <c r="K71" s="157"/>
      <c r="L71" s="2">
        <v>8</v>
      </c>
      <c r="M71" s="2">
        <v>2029</v>
      </c>
    </row>
    <row r="72" spans="4:13" ht="16.5" thickBot="1" x14ac:dyDescent="0.3">
      <c r="D72" s="163"/>
      <c r="E72" s="163"/>
      <c r="F72" s="163"/>
      <c r="G72" s="163"/>
      <c r="H72" s="164"/>
      <c r="I72" s="2">
        <v>8</v>
      </c>
      <c r="J72" s="2">
        <v>1971</v>
      </c>
      <c r="K72" s="157"/>
      <c r="L72" s="2">
        <v>9</v>
      </c>
      <c r="M72" s="2">
        <v>2029</v>
      </c>
    </row>
    <row r="73" spans="4:13" ht="16.5" thickBot="1" x14ac:dyDescent="0.3">
      <c r="D73" s="163"/>
      <c r="E73" s="163"/>
      <c r="F73" s="163"/>
      <c r="G73" s="163"/>
      <c r="H73" s="164"/>
      <c r="I73" s="2">
        <v>9</v>
      </c>
      <c r="J73" s="2">
        <v>1971</v>
      </c>
      <c r="K73" s="157"/>
      <c r="L73" s="2">
        <v>10</v>
      </c>
      <c r="M73" s="2">
        <v>2029</v>
      </c>
    </row>
    <row r="74" spans="4:13" ht="16.5" thickBot="1" x14ac:dyDescent="0.3">
      <c r="D74" s="163"/>
      <c r="E74" s="163"/>
      <c r="F74" s="163"/>
      <c r="G74" s="163"/>
      <c r="H74" s="164"/>
      <c r="I74" s="2">
        <v>10</v>
      </c>
      <c r="J74" s="2">
        <v>1971</v>
      </c>
      <c r="K74" s="157"/>
      <c r="L74" s="2">
        <v>11</v>
      </c>
      <c r="M74" s="2">
        <v>2029</v>
      </c>
    </row>
    <row r="75" spans="4:13" ht="16.5" thickBot="1" x14ac:dyDescent="0.3">
      <c r="D75" s="163"/>
      <c r="E75" s="163"/>
      <c r="F75" s="163"/>
      <c r="G75" s="163"/>
      <c r="H75" s="164"/>
      <c r="I75" s="2">
        <v>11</v>
      </c>
      <c r="J75" s="2">
        <v>1971</v>
      </c>
      <c r="K75" s="157"/>
      <c r="L75" s="2">
        <v>12</v>
      </c>
      <c r="M75" s="2">
        <v>2029</v>
      </c>
    </row>
    <row r="76" spans="4:13" ht="16.5" thickBot="1" x14ac:dyDescent="0.3">
      <c r="D76" s="163"/>
      <c r="E76" s="163"/>
      <c r="F76" s="163"/>
      <c r="G76" s="163"/>
      <c r="H76" s="164"/>
      <c r="I76" s="2">
        <v>12</v>
      </c>
      <c r="J76" s="2">
        <v>1971</v>
      </c>
      <c r="K76" s="158"/>
      <c r="L76" s="3">
        <v>1</v>
      </c>
      <c r="M76" s="2">
        <v>2030</v>
      </c>
    </row>
    <row r="77" spans="4:13" ht="16.5" thickBot="1" x14ac:dyDescent="0.3">
      <c r="D77" s="163"/>
      <c r="E77" s="163"/>
      <c r="F77" s="163"/>
      <c r="G77" s="163"/>
      <c r="H77" s="164"/>
      <c r="I77" s="2">
        <v>1</v>
      </c>
      <c r="J77" s="2">
        <v>1972</v>
      </c>
      <c r="K77" s="156" t="s">
        <v>48</v>
      </c>
      <c r="L77" s="2">
        <v>6</v>
      </c>
      <c r="M77" s="2">
        <v>2030</v>
      </c>
    </row>
    <row r="78" spans="4:13" ht="16.5" thickBot="1" x14ac:dyDescent="0.3">
      <c r="D78" s="163"/>
      <c r="E78" s="163"/>
      <c r="F78" s="163"/>
      <c r="G78" s="163"/>
      <c r="H78" s="164"/>
      <c r="I78" s="2">
        <v>2</v>
      </c>
      <c r="J78" s="2">
        <v>1972</v>
      </c>
      <c r="K78" s="157"/>
      <c r="L78" s="2">
        <v>7</v>
      </c>
      <c r="M78" s="2">
        <v>2030</v>
      </c>
    </row>
    <row r="79" spans="4:13" ht="16.5" thickBot="1" x14ac:dyDescent="0.3">
      <c r="D79" s="163"/>
      <c r="E79" s="163"/>
      <c r="F79" s="163"/>
      <c r="G79" s="163"/>
      <c r="H79" s="164"/>
      <c r="I79" s="2">
        <v>3</v>
      </c>
      <c r="J79" s="2">
        <v>1972</v>
      </c>
      <c r="K79" s="157"/>
      <c r="L79" s="2">
        <v>8</v>
      </c>
      <c r="M79" s="2">
        <v>2030</v>
      </c>
    </row>
    <row r="80" spans="4:13" ht="16.5" thickBot="1" x14ac:dyDescent="0.3">
      <c r="D80" s="163"/>
      <c r="E80" s="163"/>
      <c r="F80" s="163"/>
      <c r="G80" s="163"/>
      <c r="H80" s="164"/>
      <c r="I80" s="2">
        <v>4</v>
      </c>
      <c r="J80" s="2">
        <v>1972</v>
      </c>
      <c r="K80" s="157"/>
      <c r="L80" s="2">
        <v>9</v>
      </c>
      <c r="M80" s="2">
        <v>2030</v>
      </c>
    </row>
    <row r="81" spans="4:13" ht="16.5" thickBot="1" x14ac:dyDescent="0.3">
      <c r="D81" s="163"/>
      <c r="E81" s="163"/>
      <c r="F81" s="163"/>
      <c r="G81" s="163"/>
      <c r="H81" s="164"/>
      <c r="I81" s="2">
        <v>5</v>
      </c>
      <c r="J81" s="2">
        <v>1972</v>
      </c>
      <c r="K81" s="157"/>
      <c r="L81" s="2">
        <v>10</v>
      </c>
      <c r="M81" s="2">
        <v>2030</v>
      </c>
    </row>
    <row r="82" spans="4:13" ht="16.5" thickBot="1" x14ac:dyDescent="0.3">
      <c r="D82" s="163"/>
      <c r="E82" s="163"/>
      <c r="F82" s="163"/>
      <c r="G82" s="163"/>
      <c r="H82" s="164"/>
      <c r="I82" s="2">
        <v>6</v>
      </c>
      <c r="J82" s="2">
        <v>1972</v>
      </c>
      <c r="K82" s="157"/>
      <c r="L82" s="2">
        <v>11</v>
      </c>
      <c r="M82" s="2">
        <v>2030</v>
      </c>
    </row>
    <row r="83" spans="4:13" ht="16.5" thickBot="1" x14ac:dyDescent="0.3">
      <c r="D83" s="163"/>
      <c r="E83" s="163"/>
      <c r="F83" s="163"/>
      <c r="G83" s="163"/>
      <c r="H83" s="164"/>
      <c r="I83" s="2">
        <v>7</v>
      </c>
      <c r="J83" s="2">
        <v>1972</v>
      </c>
      <c r="K83" s="157"/>
      <c r="L83" s="2">
        <v>12</v>
      </c>
      <c r="M83" s="2">
        <v>2030</v>
      </c>
    </row>
    <row r="84" spans="4:13" ht="16.5" thickBot="1" x14ac:dyDescent="0.3">
      <c r="D84" s="163"/>
      <c r="E84" s="163"/>
      <c r="F84" s="163"/>
      <c r="G84" s="163"/>
      <c r="H84" s="164"/>
      <c r="I84" s="2">
        <v>8</v>
      </c>
      <c r="J84" s="2">
        <v>1972</v>
      </c>
      <c r="K84" s="158"/>
      <c r="L84" s="3">
        <v>1</v>
      </c>
      <c r="M84" s="2">
        <v>2031</v>
      </c>
    </row>
    <row r="85" spans="4:13" ht="16.5" thickBot="1" x14ac:dyDescent="0.3">
      <c r="D85" s="163"/>
      <c r="E85" s="163"/>
      <c r="F85" s="163"/>
      <c r="G85" s="163"/>
      <c r="H85" s="164"/>
      <c r="I85" s="2">
        <v>9</v>
      </c>
      <c r="J85" s="2">
        <v>1972</v>
      </c>
      <c r="K85" s="156" t="s">
        <v>49</v>
      </c>
      <c r="L85" s="2">
        <v>6</v>
      </c>
      <c r="M85" s="2">
        <v>2031</v>
      </c>
    </row>
    <row r="86" spans="4:13" ht="16.5" thickBot="1" x14ac:dyDescent="0.3">
      <c r="D86" s="163"/>
      <c r="E86" s="163"/>
      <c r="F86" s="163"/>
      <c r="G86" s="163"/>
      <c r="H86" s="164"/>
      <c r="I86" s="2">
        <v>10</v>
      </c>
      <c r="J86" s="2">
        <v>1972</v>
      </c>
      <c r="K86" s="157"/>
      <c r="L86" s="2">
        <v>7</v>
      </c>
      <c r="M86" s="2">
        <v>2031</v>
      </c>
    </row>
    <row r="87" spans="4:13" ht="16.5" thickBot="1" x14ac:dyDescent="0.3">
      <c r="D87" s="163"/>
      <c r="E87" s="163"/>
      <c r="F87" s="163"/>
      <c r="G87" s="163"/>
      <c r="H87" s="164"/>
      <c r="I87" s="2">
        <v>11</v>
      </c>
      <c r="J87" s="2">
        <v>1972</v>
      </c>
      <c r="K87" s="157"/>
      <c r="L87" s="2">
        <v>8</v>
      </c>
      <c r="M87" s="2">
        <v>2031</v>
      </c>
    </row>
    <row r="88" spans="4:13" ht="16.5" thickBot="1" x14ac:dyDescent="0.3">
      <c r="D88" s="163"/>
      <c r="E88" s="163"/>
      <c r="F88" s="163"/>
      <c r="G88" s="163"/>
      <c r="H88" s="164"/>
      <c r="I88" s="2">
        <v>12</v>
      </c>
      <c r="J88" s="2">
        <v>1972</v>
      </c>
      <c r="K88" s="157"/>
      <c r="L88" s="2">
        <v>9</v>
      </c>
      <c r="M88" s="2">
        <v>2031</v>
      </c>
    </row>
    <row r="89" spans="4:13" ht="16.5" thickBot="1" x14ac:dyDescent="0.3">
      <c r="D89" s="163"/>
      <c r="E89" s="163"/>
      <c r="F89" s="163"/>
      <c r="G89" s="163"/>
      <c r="H89" s="164"/>
      <c r="I89" s="2">
        <v>1</v>
      </c>
      <c r="J89" s="2">
        <v>1973</v>
      </c>
      <c r="K89" s="157"/>
      <c r="L89" s="2">
        <v>10</v>
      </c>
      <c r="M89" s="2">
        <v>2031</v>
      </c>
    </row>
    <row r="90" spans="4:13" ht="16.5" thickBot="1" x14ac:dyDescent="0.3">
      <c r="D90" s="163"/>
      <c r="E90" s="163"/>
      <c r="F90" s="163"/>
      <c r="G90" s="163"/>
      <c r="H90" s="164"/>
      <c r="I90" s="2">
        <v>2</v>
      </c>
      <c r="J90" s="2">
        <v>1973</v>
      </c>
      <c r="K90" s="157"/>
      <c r="L90" s="2">
        <v>11</v>
      </c>
      <c r="M90" s="2">
        <v>2031</v>
      </c>
    </row>
    <row r="91" spans="4:13" ht="16.5" thickBot="1" x14ac:dyDescent="0.3">
      <c r="D91" s="163"/>
      <c r="E91" s="163"/>
      <c r="F91" s="163"/>
      <c r="G91" s="163"/>
      <c r="H91" s="164"/>
      <c r="I91" s="2">
        <v>3</v>
      </c>
      <c r="J91" s="2">
        <v>1973</v>
      </c>
      <c r="K91" s="157"/>
      <c r="L91" s="2">
        <v>12</v>
      </c>
      <c r="M91" s="2">
        <v>2031</v>
      </c>
    </row>
    <row r="92" spans="4:13" ht="16.5" thickBot="1" x14ac:dyDescent="0.3">
      <c r="D92" s="163"/>
      <c r="E92" s="163"/>
      <c r="F92" s="163"/>
      <c r="G92" s="163"/>
      <c r="H92" s="164"/>
      <c r="I92" s="2">
        <v>4</v>
      </c>
      <c r="J92" s="2">
        <v>1973</v>
      </c>
      <c r="K92" s="158"/>
      <c r="L92" s="3">
        <v>1</v>
      </c>
      <c r="M92" s="2">
        <v>2032</v>
      </c>
    </row>
    <row r="93" spans="4:13" ht="16.5" thickBot="1" x14ac:dyDescent="0.3">
      <c r="D93" s="163"/>
      <c r="E93" s="163"/>
      <c r="F93" s="163"/>
      <c r="G93" s="163"/>
      <c r="H93" s="164"/>
      <c r="I93" s="2">
        <v>5</v>
      </c>
      <c r="J93" s="2">
        <v>1973</v>
      </c>
      <c r="K93" s="156" t="s">
        <v>50</v>
      </c>
      <c r="L93" s="2">
        <v>6</v>
      </c>
      <c r="M93" s="2">
        <v>2032</v>
      </c>
    </row>
    <row r="94" spans="4:13" ht="16.5" thickBot="1" x14ac:dyDescent="0.3">
      <c r="D94" s="163"/>
      <c r="E94" s="163"/>
      <c r="F94" s="163"/>
      <c r="G94" s="163"/>
      <c r="H94" s="164"/>
      <c r="I94" s="2">
        <v>6</v>
      </c>
      <c r="J94" s="2">
        <v>1973</v>
      </c>
      <c r="K94" s="157"/>
      <c r="L94" s="2">
        <v>7</v>
      </c>
      <c r="M94" s="2">
        <v>2032</v>
      </c>
    </row>
    <row r="95" spans="4:13" ht="16.5" thickBot="1" x14ac:dyDescent="0.3">
      <c r="D95" s="163"/>
      <c r="E95" s="163"/>
      <c r="F95" s="163"/>
      <c r="G95" s="163"/>
      <c r="H95" s="164"/>
      <c r="I95" s="2">
        <v>7</v>
      </c>
      <c r="J95" s="2">
        <v>1973</v>
      </c>
      <c r="K95" s="157"/>
      <c r="L95" s="2">
        <v>8</v>
      </c>
      <c r="M95" s="2">
        <v>2032</v>
      </c>
    </row>
    <row r="96" spans="4:13" ht="16.5" thickBot="1" x14ac:dyDescent="0.3">
      <c r="D96" s="163"/>
      <c r="E96" s="163"/>
      <c r="F96" s="163"/>
      <c r="G96" s="163"/>
      <c r="H96" s="164"/>
      <c r="I96" s="2">
        <v>8</v>
      </c>
      <c r="J96" s="2">
        <v>1973</v>
      </c>
      <c r="K96" s="157"/>
      <c r="L96" s="2">
        <v>9</v>
      </c>
      <c r="M96" s="2">
        <v>2032</v>
      </c>
    </row>
    <row r="97" spans="4:13" ht="16.5" thickBot="1" x14ac:dyDescent="0.3">
      <c r="D97" s="163"/>
      <c r="E97" s="163"/>
      <c r="F97" s="163"/>
      <c r="G97" s="163"/>
      <c r="H97" s="164"/>
      <c r="I97" s="2">
        <v>9</v>
      </c>
      <c r="J97" s="2">
        <v>1973</v>
      </c>
      <c r="K97" s="157"/>
      <c r="L97" s="2">
        <v>10</v>
      </c>
      <c r="M97" s="2">
        <v>2032</v>
      </c>
    </row>
    <row r="98" spans="4:13" ht="16.5" thickBot="1" x14ac:dyDescent="0.3">
      <c r="D98" s="163"/>
      <c r="E98" s="163"/>
      <c r="F98" s="163"/>
      <c r="G98" s="163"/>
      <c r="H98" s="164"/>
      <c r="I98" s="2">
        <v>10</v>
      </c>
      <c r="J98" s="2">
        <v>1973</v>
      </c>
      <c r="K98" s="157"/>
      <c r="L98" s="2">
        <v>11</v>
      </c>
      <c r="M98" s="2">
        <v>2032</v>
      </c>
    </row>
    <row r="99" spans="4:13" ht="16.5" thickBot="1" x14ac:dyDescent="0.3">
      <c r="D99" s="163"/>
      <c r="E99" s="163"/>
      <c r="F99" s="163"/>
      <c r="G99" s="163"/>
      <c r="H99" s="164"/>
      <c r="I99" s="2">
        <v>11</v>
      </c>
      <c r="J99" s="2">
        <v>1973</v>
      </c>
      <c r="K99" s="157"/>
      <c r="L99" s="2">
        <v>12</v>
      </c>
      <c r="M99" s="2">
        <v>2032</v>
      </c>
    </row>
    <row r="100" spans="4:13" ht="16.5" thickBot="1" x14ac:dyDescent="0.3">
      <c r="D100" s="163"/>
      <c r="E100" s="163"/>
      <c r="F100" s="163"/>
      <c r="G100" s="163"/>
      <c r="H100" s="164"/>
      <c r="I100" s="2">
        <v>12</v>
      </c>
      <c r="J100" s="2">
        <v>1973</v>
      </c>
      <c r="K100" s="158"/>
      <c r="L100" s="3">
        <v>1</v>
      </c>
      <c r="M100" s="2">
        <v>2033</v>
      </c>
    </row>
    <row r="101" spans="4:13" ht="16.5" thickBot="1" x14ac:dyDescent="0.3">
      <c r="D101" s="163"/>
      <c r="E101" s="163"/>
      <c r="F101" s="163"/>
      <c r="G101" s="163"/>
      <c r="H101" s="164"/>
      <c r="I101" s="2">
        <v>1</v>
      </c>
      <c r="J101" s="2">
        <v>1974</v>
      </c>
      <c r="K101" s="156" t="s">
        <v>51</v>
      </c>
      <c r="L101" s="2">
        <v>6</v>
      </c>
      <c r="M101" s="2">
        <v>2033</v>
      </c>
    </row>
    <row r="102" spans="4:13" ht="16.5" thickBot="1" x14ac:dyDescent="0.3">
      <c r="D102" s="163"/>
      <c r="E102" s="163"/>
      <c r="F102" s="163"/>
      <c r="G102" s="163"/>
      <c r="H102" s="164"/>
      <c r="I102" s="2">
        <v>2</v>
      </c>
      <c r="J102" s="2">
        <v>1974</v>
      </c>
      <c r="K102" s="157"/>
      <c r="L102" s="2">
        <v>7</v>
      </c>
      <c r="M102" s="2">
        <v>2033</v>
      </c>
    </row>
    <row r="103" spans="4:13" ht="16.5" thickBot="1" x14ac:dyDescent="0.3">
      <c r="D103" s="163"/>
      <c r="E103" s="163"/>
      <c r="F103" s="163"/>
      <c r="G103" s="163"/>
      <c r="H103" s="164"/>
      <c r="I103" s="2">
        <v>3</v>
      </c>
      <c r="J103" s="2">
        <v>1974</v>
      </c>
      <c r="K103" s="157"/>
      <c r="L103" s="2">
        <v>8</v>
      </c>
      <c r="M103" s="2">
        <v>2033</v>
      </c>
    </row>
    <row r="104" spans="4:13" ht="16.5" thickBot="1" x14ac:dyDescent="0.3">
      <c r="D104" s="163"/>
      <c r="E104" s="163"/>
      <c r="F104" s="163"/>
      <c r="G104" s="163"/>
      <c r="H104" s="164"/>
      <c r="I104" s="2">
        <v>4</v>
      </c>
      <c r="J104" s="2">
        <v>1974</v>
      </c>
      <c r="K104" s="157"/>
      <c r="L104" s="2">
        <v>9</v>
      </c>
      <c r="M104" s="2">
        <v>2033</v>
      </c>
    </row>
    <row r="105" spans="4:13" ht="16.5" thickBot="1" x14ac:dyDescent="0.3">
      <c r="D105" s="163"/>
      <c r="E105" s="163"/>
      <c r="F105" s="163"/>
      <c r="G105" s="163"/>
      <c r="H105" s="164"/>
      <c r="I105" s="2">
        <v>5</v>
      </c>
      <c r="J105" s="2">
        <v>1974</v>
      </c>
      <c r="K105" s="157"/>
      <c r="L105" s="2">
        <v>10</v>
      </c>
      <c r="M105" s="2">
        <v>2033</v>
      </c>
    </row>
    <row r="106" spans="4:13" ht="16.5" thickBot="1" x14ac:dyDescent="0.3">
      <c r="D106" s="163"/>
      <c r="E106" s="163"/>
      <c r="F106" s="163"/>
      <c r="G106" s="163"/>
      <c r="H106" s="164"/>
      <c r="I106" s="2">
        <v>6</v>
      </c>
      <c r="J106" s="2">
        <v>1974</v>
      </c>
      <c r="K106" s="157"/>
      <c r="L106" s="2">
        <v>11</v>
      </c>
      <c r="M106" s="2">
        <v>2033</v>
      </c>
    </row>
    <row r="107" spans="4:13" ht="16.5" thickBot="1" x14ac:dyDescent="0.3">
      <c r="D107" s="163"/>
      <c r="E107" s="163"/>
      <c r="F107" s="163"/>
      <c r="G107" s="163"/>
      <c r="H107" s="164"/>
      <c r="I107" s="2">
        <v>7</v>
      </c>
      <c r="J107" s="2">
        <v>1974</v>
      </c>
      <c r="K107" s="157"/>
      <c r="L107" s="2">
        <v>12</v>
      </c>
      <c r="M107" s="2">
        <v>2033</v>
      </c>
    </row>
    <row r="108" spans="4:13" ht="16.5" thickBot="1" x14ac:dyDescent="0.3">
      <c r="D108" s="163"/>
      <c r="E108" s="163"/>
      <c r="F108" s="163"/>
      <c r="G108" s="163"/>
      <c r="H108" s="164"/>
      <c r="I108" s="2">
        <v>8</v>
      </c>
      <c r="J108" s="2">
        <v>1974</v>
      </c>
      <c r="K108" s="158"/>
      <c r="L108" s="3">
        <v>1</v>
      </c>
      <c r="M108" s="2">
        <v>2034</v>
      </c>
    </row>
    <row r="109" spans="4:13" ht="16.5" thickBot="1" x14ac:dyDescent="0.3">
      <c r="D109" s="163"/>
      <c r="E109" s="163"/>
      <c r="F109" s="163"/>
      <c r="G109" s="163"/>
      <c r="H109" s="164"/>
      <c r="I109" s="2">
        <v>9</v>
      </c>
      <c r="J109" s="2">
        <v>1974</v>
      </c>
      <c r="K109" s="156" t="s">
        <v>52</v>
      </c>
      <c r="L109" s="2">
        <v>6</v>
      </c>
      <c r="M109" s="2">
        <v>2034</v>
      </c>
    </row>
    <row r="110" spans="4:13" ht="16.5" thickBot="1" x14ac:dyDescent="0.3">
      <c r="D110" s="163"/>
      <c r="E110" s="163"/>
      <c r="F110" s="163"/>
      <c r="G110" s="163"/>
      <c r="H110" s="164"/>
      <c r="I110" s="2">
        <v>10</v>
      </c>
      <c r="J110" s="2">
        <v>1974</v>
      </c>
      <c r="K110" s="157"/>
      <c r="L110" s="2">
        <v>7</v>
      </c>
      <c r="M110" s="2">
        <v>2034</v>
      </c>
    </row>
    <row r="111" spans="4:13" ht="16.5" thickBot="1" x14ac:dyDescent="0.3">
      <c r="D111" s="163"/>
      <c r="E111" s="163"/>
      <c r="F111" s="163"/>
      <c r="G111" s="163"/>
      <c r="H111" s="164"/>
      <c r="I111" s="2">
        <v>11</v>
      </c>
      <c r="J111" s="2">
        <v>1974</v>
      </c>
      <c r="K111" s="157"/>
      <c r="L111" s="2">
        <v>8</v>
      </c>
      <c r="M111" s="2">
        <v>2034</v>
      </c>
    </row>
    <row r="112" spans="4:13" ht="16.5" thickBot="1" x14ac:dyDescent="0.3">
      <c r="D112" s="163"/>
      <c r="E112" s="163"/>
      <c r="F112" s="163"/>
      <c r="G112" s="163"/>
      <c r="H112" s="164"/>
      <c r="I112" s="2">
        <v>12</v>
      </c>
      <c r="J112" s="2">
        <v>1974</v>
      </c>
      <c r="K112" s="157"/>
      <c r="L112" s="2">
        <v>9</v>
      </c>
      <c r="M112" s="2">
        <v>2034</v>
      </c>
    </row>
    <row r="113" spans="4:13" ht="16.5" thickBot="1" x14ac:dyDescent="0.3">
      <c r="D113" s="163"/>
      <c r="E113" s="163"/>
      <c r="F113" s="163"/>
      <c r="G113" s="163"/>
      <c r="H113" s="164"/>
      <c r="I113" s="2">
        <v>1</v>
      </c>
      <c r="J113" s="2">
        <v>1975</v>
      </c>
      <c r="K113" s="157"/>
      <c r="L113" s="2">
        <v>10</v>
      </c>
      <c r="M113" s="2">
        <v>2034</v>
      </c>
    </row>
    <row r="114" spans="4:13" ht="16.5" thickBot="1" x14ac:dyDescent="0.3">
      <c r="D114" s="163"/>
      <c r="E114" s="163"/>
      <c r="F114" s="163"/>
      <c r="G114" s="163"/>
      <c r="H114" s="164"/>
      <c r="I114" s="2">
        <v>2</v>
      </c>
      <c r="J114" s="2">
        <v>1975</v>
      </c>
      <c r="K114" s="157"/>
      <c r="L114" s="2">
        <v>11</v>
      </c>
      <c r="M114" s="2">
        <v>2034</v>
      </c>
    </row>
    <row r="115" spans="4:13" ht="16.5" thickBot="1" x14ac:dyDescent="0.3">
      <c r="D115" s="163"/>
      <c r="E115" s="163"/>
      <c r="F115" s="163"/>
      <c r="G115" s="163"/>
      <c r="H115" s="164"/>
      <c r="I115" s="2">
        <v>3</v>
      </c>
      <c r="J115" s="2">
        <v>1975</v>
      </c>
      <c r="K115" s="157"/>
      <c r="L115" s="2">
        <v>12</v>
      </c>
      <c r="M115" s="2">
        <v>2034</v>
      </c>
    </row>
    <row r="116" spans="4:13" ht="16.5" thickBot="1" x14ac:dyDescent="0.3">
      <c r="D116" s="163"/>
      <c r="E116" s="163"/>
      <c r="F116" s="163"/>
      <c r="G116" s="163"/>
      <c r="H116" s="164"/>
      <c r="I116" s="2">
        <v>4</v>
      </c>
      <c r="J116" s="2">
        <v>1975</v>
      </c>
      <c r="K116" s="158"/>
      <c r="L116" s="3">
        <v>1</v>
      </c>
      <c r="M116" s="2">
        <v>2035</v>
      </c>
    </row>
    <row r="117" spans="4:13" ht="16.5" thickBot="1" x14ac:dyDescent="0.3">
      <c r="D117" s="163"/>
      <c r="E117" s="163"/>
      <c r="F117" s="163"/>
      <c r="G117" s="163"/>
      <c r="H117" s="164"/>
      <c r="I117" s="159" t="s">
        <v>53</v>
      </c>
      <c r="J117" s="160"/>
      <c r="K117" s="2" t="s">
        <v>54</v>
      </c>
      <c r="L117" s="159" t="s">
        <v>55</v>
      </c>
      <c r="M117" s="160"/>
    </row>
  </sheetData>
  <mergeCells count="34">
    <mergeCell ref="D68:E68"/>
    <mergeCell ref="G68:H68"/>
    <mergeCell ref="L117:M117"/>
    <mergeCell ref="D69:H117"/>
    <mergeCell ref="K69:K76"/>
    <mergeCell ref="K77:K84"/>
    <mergeCell ref="K85:K92"/>
    <mergeCell ref="K93:K100"/>
    <mergeCell ref="K101:K108"/>
    <mergeCell ref="K109:K116"/>
    <mergeCell ref="I117:J117"/>
    <mergeCell ref="F4:F13"/>
    <mergeCell ref="K4:K12"/>
    <mergeCell ref="K13:K20"/>
    <mergeCell ref="F14:F22"/>
    <mergeCell ref="K21:K28"/>
    <mergeCell ref="F23:F31"/>
    <mergeCell ref="K29:K36"/>
    <mergeCell ref="F32:F40"/>
    <mergeCell ref="K37:K44"/>
    <mergeCell ref="F41:F49"/>
    <mergeCell ref="K45:K52"/>
    <mergeCell ref="F50:F58"/>
    <mergeCell ref="K53:K60"/>
    <mergeCell ref="F59:F67"/>
    <mergeCell ref="K61:K68"/>
    <mergeCell ref="D1:H1"/>
    <mergeCell ref="I1:M1"/>
    <mergeCell ref="D2:E2"/>
    <mergeCell ref="F2:F3"/>
    <mergeCell ref="G2:H2"/>
    <mergeCell ref="I2:J2"/>
    <mergeCell ref="K2:K3"/>
    <mergeCell ref="L2:M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116"/>
  <sheetViews>
    <sheetView topLeftCell="A52" workbookViewId="0">
      <selection activeCell="E64" sqref="E64"/>
    </sheetView>
  </sheetViews>
  <sheetFormatPr defaultRowHeight="15.75" x14ac:dyDescent="0.25"/>
  <sheetData>
    <row r="1" spans="4:13" ht="16.5" thickBot="1" x14ac:dyDescent="0.3">
      <c r="D1" s="165" t="s">
        <v>22</v>
      </c>
      <c r="E1" s="166"/>
      <c r="F1" s="166"/>
      <c r="G1" s="166"/>
      <c r="H1" s="167"/>
      <c r="I1" s="165" t="s">
        <v>23</v>
      </c>
      <c r="J1" s="166"/>
      <c r="K1" s="166"/>
      <c r="L1" s="166"/>
      <c r="M1" s="167"/>
    </row>
    <row r="2" spans="4:13" ht="24" customHeight="1" thickBot="1" x14ac:dyDescent="0.3">
      <c r="D2" s="165" t="s">
        <v>24</v>
      </c>
      <c r="E2" s="167"/>
      <c r="F2" s="168" t="s">
        <v>25</v>
      </c>
      <c r="G2" s="165" t="s">
        <v>26</v>
      </c>
      <c r="H2" s="167"/>
      <c r="I2" s="165" t="s">
        <v>24</v>
      </c>
      <c r="J2" s="167"/>
      <c r="K2" s="168" t="s">
        <v>25</v>
      </c>
      <c r="L2" s="165" t="s">
        <v>26</v>
      </c>
      <c r="M2" s="167"/>
    </row>
    <row r="3" spans="4:13" ht="16.5" thickBot="1" x14ac:dyDescent="0.3">
      <c r="D3" s="38" t="s">
        <v>27</v>
      </c>
      <c r="E3" s="39" t="s">
        <v>28</v>
      </c>
      <c r="F3" s="169"/>
      <c r="G3" s="39" t="s">
        <v>27</v>
      </c>
      <c r="H3" s="39" t="s">
        <v>28</v>
      </c>
      <c r="I3" s="39" t="s">
        <v>27</v>
      </c>
      <c r="J3" s="39" t="s">
        <v>28</v>
      </c>
      <c r="K3" s="169"/>
      <c r="L3" s="39" t="s">
        <v>27</v>
      </c>
      <c r="M3" s="39" t="s">
        <v>28</v>
      </c>
    </row>
    <row r="4" spans="4:13" ht="16.5" thickBot="1" x14ac:dyDescent="0.3">
      <c r="D4" s="40">
        <v>1</v>
      </c>
      <c r="E4" s="41">
        <v>1966</v>
      </c>
      <c r="F4" s="170" t="s">
        <v>59</v>
      </c>
      <c r="G4" s="41">
        <v>5</v>
      </c>
      <c r="H4" s="41">
        <v>2021</v>
      </c>
      <c r="I4" s="41">
        <v>1</v>
      </c>
      <c r="J4" s="41">
        <v>1971</v>
      </c>
      <c r="K4" s="170" t="s">
        <v>60</v>
      </c>
      <c r="L4" s="41">
        <v>6</v>
      </c>
      <c r="M4" s="41">
        <v>2021</v>
      </c>
    </row>
    <row r="5" spans="4:13" ht="16.5" thickBot="1" x14ac:dyDescent="0.3">
      <c r="D5" s="40">
        <v>2</v>
      </c>
      <c r="E5" s="41">
        <v>1966</v>
      </c>
      <c r="F5" s="171"/>
      <c r="G5" s="41">
        <v>6</v>
      </c>
      <c r="H5" s="41">
        <v>2021</v>
      </c>
      <c r="I5" s="41">
        <v>2</v>
      </c>
      <c r="J5" s="41">
        <v>1971</v>
      </c>
      <c r="K5" s="171"/>
      <c r="L5" s="41">
        <v>7</v>
      </c>
      <c r="M5" s="41">
        <v>2021</v>
      </c>
    </row>
    <row r="6" spans="4:13" ht="16.5" thickBot="1" x14ac:dyDescent="0.3">
      <c r="D6" s="40">
        <v>3</v>
      </c>
      <c r="E6" s="41">
        <v>1966</v>
      </c>
      <c r="F6" s="171"/>
      <c r="G6" s="41">
        <v>7</v>
      </c>
      <c r="H6" s="41">
        <v>2021</v>
      </c>
      <c r="I6" s="41">
        <v>3</v>
      </c>
      <c r="J6" s="41">
        <v>1971</v>
      </c>
      <c r="K6" s="171"/>
      <c r="L6" s="41">
        <v>8</v>
      </c>
      <c r="M6" s="41">
        <v>2021</v>
      </c>
    </row>
    <row r="7" spans="4:13" ht="16.5" thickBot="1" x14ac:dyDescent="0.3">
      <c r="D7" s="40">
        <v>4</v>
      </c>
      <c r="E7" s="41">
        <v>1966</v>
      </c>
      <c r="F7" s="171"/>
      <c r="G7" s="41">
        <v>8</v>
      </c>
      <c r="H7" s="41">
        <v>2021</v>
      </c>
      <c r="I7" s="41">
        <v>4</v>
      </c>
      <c r="J7" s="41">
        <v>1971</v>
      </c>
      <c r="K7" s="171"/>
      <c r="L7" s="41">
        <v>9</v>
      </c>
      <c r="M7" s="41">
        <v>2021</v>
      </c>
    </row>
    <row r="8" spans="4:13" ht="16.5" thickBot="1" x14ac:dyDescent="0.3">
      <c r="D8" s="40">
        <v>5</v>
      </c>
      <c r="E8" s="41">
        <v>1966</v>
      </c>
      <c r="F8" s="171"/>
      <c r="G8" s="41">
        <v>9</v>
      </c>
      <c r="H8" s="41">
        <v>2021</v>
      </c>
      <c r="I8" s="41">
        <v>5</v>
      </c>
      <c r="J8" s="41">
        <v>1971</v>
      </c>
      <c r="K8" s="171"/>
      <c r="L8" s="41">
        <v>10</v>
      </c>
      <c r="M8" s="41">
        <v>2021</v>
      </c>
    </row>
    <row r="9" spans="4:13" ht="16.5" thickBot="1" x14ac:dyDescent="0.3">
      <c r="D9" s="40">
        <v>6</v>
      </c>
      <c r="E9" s="41">
        <v>1966</v>
      </c>
      <c r="F9" s="171"/>
      <c r="G9" s="41">
        <v>10</v>
      </c>
      <c r="H9" s="41">
        <v>2021</v>
      </c>
      <c r="I9" s="41">
        <v>6</v>
      </c>
      <c r="J9" s="41">
        <v>1971</v>
      </c>
      <c r="K9" s="171"/>
      <c r="L9" s="41">
        <v>11</v>
      </c>
      <c r="M9" s="41">
        <v>2021</v>
      </c>
    </row>
    <row r="10" spans="4:13" ht="16.5" thickBot="1" x14ac:dyDescent="0.3">
      <c r="D10" s="40">
        <v>7</v>
      </c>
      <c r="E10" s="41">
        <v>1966</v>
      </c>
      <c r="F10" s="171"/>
      <c r="G10" s="41">
        <v>11</v>
      </c>
      <c r="H10" s="41">
        <v>2021</v>
      </c>
      <c r="I10" s="41">
        <v>7</v>
      </c>
      <c r="J10" s="41">
        <v>1971</v>
      </c>
      <c r="K10" s="171"/>
      <c r="L10" s="41">
        <v>12</v>
      </c>
      <c r="M10" s="41">
        <v>2021</v>
      </c>
    </row>
    <row r="11" spans="4:13" ht="16.5" thickBot="1" x14ac:dyDescent="0.3">
      <c r="D11" s="40">
        <v>8</v>
      </c>
      <c r="E11" s="41">
        <v>1966</v>
      </c>
      <c r="F11" s="171"/>
      <c r="G11" s="41">
        <v>12</v>
      </c>
      <c r="H11" s="41">
        <v>2021</v>
      </c>
      <c r="I11" s="41">
        <v>8</v>
      </c>
      <c r="J11" s="41">
        <v>1971</v>
      </c>
      <c r="K11" s="172"/>
      <c r="L11" s="39">
        <v>1</v>
      </c>
      <c r="M11" s="41">
        <v>2022</v>
      </c>
    </row>
    <row r="12" spans="4:13" ht="16.5" thickBot="1" x14ac:dyDescent="0.3">
      <c r="D12" s="40">
        <v>9</v>
      </c>
      <c r="E12" s="41">
        <v>1966</v>
      </c>
      <c r="F12" s="172"/>
      <c r="G12" s="39">
        <v>1</v>
      </c>
      <c r="H12" s="41">
        <v>2022</v>
      </c>
      <c r="I12" s="41">
        <v>9</v>
      </c>
      <c r="J12" s="41">
        <v>1971</v>
      </c>
      <c r="K12" s="170" t="s">
        <v>61</v>
      </c>
      <c r="L12" s="41">
        <v>6</v>
      </c>
      <c r="M12" s="41">
        <v>2022</v>
      </c>
    </row>
    <row r="13" spans="4:13" ht="16.5" thickBot="1" x14ac:dyDescent="0.3">
      <c r="D13" s="40">
        <v>10</v>
      </c>
      <c r="E13" s="41">
        <v>1966</v>
      </c>
      <c r="F13" s="170" t="s">
        <v>62</v>
      </c>
      <c r="G13" s="41">
        <v>5</v>
      </c>
      <c r="H13" s="41">
        <v>2022</v>
      </c>
      <c r="I13" s="41">
        <v>10</v>
      </c>
      <c r="J13" s="41">
        <v>1971</v>
      </c>
      <c r="K13" s="171"/>
      <c r="L13" s="41">
        <v>7</v>
      </c>
      <c r="M13" s="41">
        <v>2022</v>
      </c>
    </row>
    <row r="14" spans="4:13" ht="16.5" thickBot="1" x14ac:dyDescent="0.3">
      <c r="D14" s="40">
        <v>11</v>
      </c>
      <c r="E14" s="41">
        <v>1966</v>
      </c>
      <c r="F14" s="171"/>
      <c r="G14" s="41">
        <v>6</v>
      </c>
      <c r="H14" s="41">
        <v>2022</v>
      </c>
      <c r="I14" s="41">
        <v>11</v>
      </c>
      <c r="J14" s="41">
        <v>1971</v>
      </c>
      <c r="K14" s="171"/>
      <c r="L14" s="41">
        <v>8</v>
      </c>
      <c r="M14" s="41">
        <v>2022</v>
      </c>
    </row>
    <row r="15" spans="4:13" ht="16.5" thickBot="1" x14ac:dyDescent="0.3">
      <c r="D15" s="40">
        <v>12</v>
      </c>
      <c r="E15" s="41">
        <v>1966</v>
      </c>
      <c r="F15" s="171"/>
      <c r="G15" s="41">
        <v>7</v>
      </c>
      <c r="H15" s="41">
        <v>2022</v>
      </c>
      <c r="I15" s="41">
        <v>12</v>
      </c>
      <c r="J15" s="41">
        <v>1971</v>
      </c>
      <c r="K15" s="171"/>
      <c r="L15" s="41">
        <v>9</v>
      </c>
      <c r="M15" s="41">
        <v>2022</v>
      </c>
    </row>
    <row r="16" spans="4:13" ht="16.5" thickBot="1" x14ac:dyDescent="0.3">
      <c r="D16" s="40">
        <v>1</v>
      </c>
      <c r="E16" s="41">
        <v>1967</v>
      </c>
      <c r="F16" s="171"/>
      <c r="G16" s="41">
        <v>8</v>
      </c>
      <c r="H16" s="41">
        <v>2022</v>
      </c>
      <c r="I16" s="41">
        <v>1</v>
      </c>
      <c r="J16" s="41">
        <v>1972</v>
      </c>
      <c r="K16" s="171"/>
      <c r="L16" s="41">
        <v>10</v>
      </c>
      <c r="M16" s="41">
        <v>2022</v>
      </c>
    </row>
    <row r="17" spans="4:13" ht="16.5" thickBot="1" x14ac:dyDescent="0.3">
      <c r="D17" s="40">
        <v>2</v>
      </c>
      <c r="E17" s="41">
        <v>1967</v>
      </c>
      <c r="F17" s="171"/>
      <c r="G17" s="41">
        <v>9</v>
      </c>
      <c r="H17" s="41">
        <v>2022</v>
      </c>
      <c r="I17" s="41">
        <v>2</v>
      </c>
      <c r="J17" s="41">
        <v>1972</v>
      </c>
      <c r="K17" s="171"/>
      <c r="L17" s="41">
        <v>11</v>
      </c>
      <c r="M17" s="41">
        <v>2022</v>
      </c>
    </row>
    <row r="18" spans="4:13" ht="16.5" thickBot="1" x14ac:dyDescent="0.3">
      <c r="D18" s="40">
        <v>3</v>
      </c>
      <c r="E18" s="41">
        <v>1967</v>
      </c>
      <c r="F18" s="171"/>
      <c r="G18" s="41">
        <v>10</v>
      </c>
      <c r="H18" s="41">
        <v>2022</v>
      </c>
      <c r="I18" s="41">
        <v>3</v>
      </c>
      <c r="J18" s="41">
        <v>1972</v>
      </c>
      <c r="K18" s="171"/>
      <c r="L18" s="41">
        <v>12</v>
      </c>
      <c r="M18" s="41">
        <v>2022</v>
      </c>
    </row>
    <row r="19" spans="4:13" ht="16.5" thickBot="1" x14ac:dyDescent="0.3">
      <c r="D19" s="40">
        <v>4</v>
      </c>
      <c r="E19" s="41">
        <v>1967</v>
      </c>
      <c r="F19" s="171"/>
      <c r="G19" s="41">
        <v>11</v>
      </c>
      <c r="H19" s="41">
        <v>2022</v>
      </c>
      <c r="I19" s="41">
        <v>4</v>
      </c>
      <c r="J19" s="41">
        <v>1972</v>
      </c>
      <c r="K19" s="172"/>
      <c r="L19" s="39">
        <v>1</v>
      </c>
      <c r="M19" s="41">
        <v>2023</v>
      </c>
    </row>
    <row r="20" spans="4:13" ht="16.5" thickBot="1" x14ac:dyDescent="0.3">
      <c r="D20" s="40">
        <v>5</v>
      </c>
      <c r="E20" s="41">
        <v>1967</v>
      </c>
      <c r="F20" s="171"/>
      <c r="G20" s="41">
        <v>12</v>
      </c>
      <c r="H20" s="41">
        <v>2022</v>
      </c>
      <c r="I20" s="41">
        <v>5</v>
      </c>
      <c r="J20" s="41">
        <v>1972</v>
      </c>
      <c r="K20" s="170" t="s">
        <v>63</v>
      </c>
      <c r="L20" s="41">
        <v>6</v>
      </c>
      <c r="M20" s="41">
        <v>2023</v>
      </c>
    </row>
    <row r="21" spans="4:13" ht="16.5" thickBot="1" x14ac:dyDescent="0.3">
      <c r="D21" s="40">
        <v>6</v>
      </c>
      <c r="E21" s="41">
        <v>1967</v>
      </c>
      <c r="F21" s="172"/>
      <c r="G21" s="39">
        <v>1</v>
      </c>
      <c r="H21" s="41">
        <v>2023</v>
      </c>
      <c r="I21" s="41">
        <v>6</v>
      </c>
      <c r="J21" s="41">
        <v>1972</v>
      </c>
      <c r="K21" s="171"/>
      <c r="L21" s="41">
        <v>7</v>
      </c>
      <c r="M21" s="41">
        <v>2023</v>
      </c>
    </row>
    <row r="22" spans="4:13" ht="16.5" thickBot="1" x14ac:dyDescent="0.3">
      <c r="D22" s="40">
        <v>7</v>
      </c>
      <c r="E22" s="41">
        <v>1967</v>
      </c>
      <c r="F22" s="170" t="s">
        <v>64</v>
      </c>
      <c r="G22" s="41">
        <v>5</v>
      </c>
      <c r="H22" s="41">
        <v>2023</v>
      </c>
      <c r="I22" s="41">
        <v>7</v>
      </c>
      <c r="J22" s="41">
        <v>1972</v>
      </c>
      <c r="K22" s="171"/>
      <c r="L22" s="41">
        <v>8</v>
      </c>
      <c r="M22" s="41">
        <v>2023</v>
      </c>
    </row>
    <row r="23" spans="4:13" ht="16.5" thickBot="1" x14ac:dyDescent="0.3">
      <c r="D23" s="40">
        <v>8</v>
      </c>
      <c r="E23" s="41">
        <v>1967</v>
      </c>
      <c r="F23" s="171"/>
      <c r="G23" s="41">
        <v>6</v>
      </c>
      <c r="H23" s="41">
        <v>2023</v>
      </c>
      <c r="I23" s="41">
        <v>8</v>
      </c>
      <c r="J23" s="41">
        <v>1972</v>
      </c>
      <c r="K23" s="171"/>
      <c r="L23" s="41">
        <v>9</v>
      </c>
      <c r="M23" s="41">
        <v>2023</v>
      </c>
    </row>
    <row r="24" spans="4:13" ht="16.5" thickBot="1" x14ac:dyDescent="0.3">
      <c r="D24" s="40">
        <v>9</v>
      </c>
      <c r="E24" s="41">
        <v>1967</v>
      </c>
      <c r="F24" s="171"/>
      <c r="G24" s="41">
        <v>7</v>
      </c>
      <c r="H24" s="41">
        <v>2023</v>
      </c>
      <c r="I24" s="41">
        <v>9</v>
      </c>
      <c r="J24" s="41">
        <v>1972</v>
      </c>
      <c r="K24" s="171"/>
      <c r="L24" s="41">
        <v>10</v>
      </c>
      <c r="M24" s="41">
        <v>2023</v>
      </c>
    </row>
    <row r="25" spans="4:13" ht="16.5" thickBot="1" x14ac:dyDescent="0.3">
      <c r="D25" s="40">
        <v>10</v>
      </c>
      <c r="E25" s="41">
        <v>1967</v>
      </c>
      <c r="F25" s="171"/>
      <c r="G25" s="41">
        <v>8</v>
      </c>
      <c r="H25" s="41">
        <v>2023</v>
      </c>
      <c r="I25" s="41">
        <v>10</v>
      </c>
      <c r="J25" s="41">
        <v>1972</v>
      </c>
      <c r="K25" s="171"/>
      <c r="L25" s="41">
        <v>11</v>
      </c>
      <c r="M25" s="41">
        <v>2023</v>
      </c>
    </row>
    <row r="26" spans="4:13" ht="16.5" thickBot="1" x14ac:dyDescent="0.3">
      <c r="D26" s="40">
        <v>11</v>
      </c>
      <c r="E26" s="41">
        <v>1967</v>
      </c>
      <c r="F26" s="171"/>
      <c r="G26" s="41">
        <v>9</v>
      </c>
      <c r="H26" s="41">
        <v>2023</v>
      </c>
      <c r="I26" s="41">
        <v>11</v>
      </c>
      <c r="J26" s="41">
        <v>1972</v>
      </c>
      <c r="K26" s="171"/>
      <c r="L26" s="41">
        <v>12</v>
      </c>
      <c r="M26" s="41">
        <v>2023</v>
      </c>
    </row>
    <row r="27" spans="4:13" ht="16.5" thickBot="1" x14ac:dyDescent="0.3">
      <c r="D27" s="40">
        <v>12</v>
      </c>
      <c r="E27" s="41">
        <v>1967</v>
      </c>
      <c r="F27" s="171"/>
      <c r="G27" s="41">
        <v>10</v>
      </c>
      <c r="H27" s="41">
        <v>2023</v>
      </c>
      <c r="I27" s="41">
        <v>12</v>
      </c>
      <c r="J27" s="41">
        <v>1972</v>
      </c>
      <c r="K27" s="172"/>
      <c r="L27" s="39">
        <v>1</v>
      </c>
      <c r="M27" s="41">
        <v>2024</v>
      </c>
    </row>
    <row r="28" spans="4:13" ht="16.5" thickBot="1" x14ac:dyDescent="0.3">
      <c r="D28" s="40">
        <v>1</v>
      </c>
      <c r="E28" s="41">
        <v>1968</v>
      </c>
      <c r="F28" s="171"/>
      <c r="G28" s="41">
        <v>11</v>
      </c>
      <c r="H28" s="41">
        <v>2023</v>
      </c>
      <c r="I28" s="41">
        <v>1</v>
      </c>
      <c r="J28" s="41">
        <v>1973</v>
      </c>
      <c r="K28" s="170" t="s">
        <v>65</v>
      </c>
      <c r="L28" s="41">
        <v>6</v>
      </c>
      <c r="M28" s="41">
        <v>2024</v>
      </c>
    </row>
    <row r="29" spans="4:13" ht="16.5" thickBot="1" x14ac:dyDescent="0.3">
      <c r="D29" s="40">
        <v>2</v>
      </c>
      <c r="E29" s="41">
        <v>1968</v>
      </c>
      <c r="F29" s="171"/>
      <c r="G29" s="41">
        <v>12</v>
      </c>
      <c r="H29" s="41">
        <v>2023</v>
      </c>
      <c r="I29" s="41">
        <v>2</v>
      </c>
      <c r="J29" s="41">
        <v>1973</v>
      </c>
      <c r="K29" s="171"/>
      <c r="L29" s="41">
        <v>7</v>
      </c>
      <c r="M29" s="41">
        <v>2024</v>
      </c>
    </row>
    <row r="30" spans="4:13" ht="16.5" thickBot="1" x14ac:dyDescent="0.3">
      <c r="D30" s="40">
        <v>3</v>
      </c>
      <c r="E30" s="41">
        <v>1968</v>
      </c>
      <c r="F30" s="172"/>
      <c r="G30" s="39">
        <v>1</v>
      </c>
      <c r="H30" s="41">
        <v>2024</v>
      </c>
      <c r="I30" s="41">
        <v>3</v>
      </c>
      <c r="J30" s="41">
        <v>1973</v>
      </c>
      <c r="K30" s="171"/>
      <c r="L30" s="41">
        <v>8</v>
      </c>
      <c r="M30" s="41">
        <v>2024</v>
      </c>
    </row>
    <row r="31" spans="4:13" ht="16.5" thickBot="1" x14ac:dyDescent="0.3">
      <c r="D31" s="40">
        <v>4</v>
      </c>
      <c r="E31" s="41">
        <v>1968</v>
      </c>
      <c r="F31" s="170" t="s">
        <v>33</v>
      </c>
      <c r="G31" s="41">
        <v>5</v>
      </c>
      <c r="H31" s="41">
        <v>2024</v>
      </c>
      <c r="I31" s="41">
        <v>4</v>
      </c>
      <c r="J31" s="41">
        <v>1973</v>
      </c>
      <c r="K31" s="171"/>
      <c r="L31" s="41">
        <v>9</v>
      </c>
      <c r="M31" s="41">
        <v>2024</v>
      </c>
    </row>
    <row r="32" spans="4:13" ht="16.5" thickBot="1" x14ac:dyDescent="0.3">
      <c r="D32" s="40">
        <v>5</v>
      </c>
      <c r="E32" s="41">
        <v>1968</v>
      </c>
      <c r="F32" s="171"/>
      <c r="G32" s="41">
        <v>6</v>
      </c>
      <c r="H32" s="41">
        <v>2024</v>
      </c>
      <c r="I32" s="41">
        <v>5</v>
      </c>
      <c r="J32" s="41">
        <v>1973</v>
      </c>
      <c r="K32" s="171"/>
      <c r="L32" s="41">
        <v>10</v>
      </c>
      <c r="M32" s="41">
        <v>2024</v>
      </c>
    </row>
    <row r="33" spans="4:13" ht="16.5" thickBot="1" x14ac:dyDescent="0.3">
      <c r="D33" s="40">
        <v>6</v>
      </c>
      <c r="E33" s="41">
        <v>1968</v>
      </c>
      <c r="F33" s="171"/>
      <c r="G33" s="41">
        <v>7</v>
      </c>
      <c r="H33" s="41">
        <v>2024</v>
      </c>
      <c r="I33" s="41">
        <v>6</v>
      </c>
      <c r="J33" s="41">
        <v>1973</v>
      </c>
      <c r="K33" s="171"/>
      <c r="L33" s="41">
        <v>11</v>
      </c>
      <c r="M33" s="41">
        <v>2024</v>
      </c>
    </row>
    <row r="34" spans="4:13" ht="16.5" thickBot="1" x14ac:dyDescent="0.3">
      <c r="D34" s="40">
        <v>7</v>
      </c>
      <c r="E34" s="41">
        <v>1968</v>
      </c>
      <c r="F34" s="171"/>
      <c r="G34" s="41">
        <v>8</v>
      </c>
      <c r="H34" s="41">
        <v>2024</v>
      </c>
      <c r="I34" s="41">
        <v>7</v>
      </c>
      <c r="J34" s="41">
        <v>1973</v>
      </c>
      <c r="K34" s="171"/>
      <c r="L34" s="41">
        <v>12</v>
      </c>
      <c r="M34" s="41">
        <v>2024</v>
      </c>
    </row>
    <row r="35" spans="4:13" ht="16.5" thickBot="1" x14ac:dyDescent="0.3">
      <c r="D35" s="40">
        <v>8</v>
      </c>
      <c r="E35" s="41">
        <v>1968</v>
      </c>
      <c r="F35" s="171"/>
      <c r="G35" s="41">
        <v>9</v>
      </c>
      <c r="H35" s="41">
        <v>2024</v>
      </c>
      <c r="I35" s="41">
        <v>8</v>
      </c>
      <c r="J35" s="41">
        <v>1973</v>
      </c>
      <c r="K35" s="172"/>
      <c r="L35" s="39">
        <v>1</v>
      </c>
      <c r="M35" s="41">
        <v>2025</v>
      </c>
    </row>
    <row r="36" spans="4:13" ht="16.5" thickBot="1" x14ac:dyDescent="0.3">
      <c r="D36" s="40">
        <v>9</v>
      </c>
      <c r="E36" s="41">
        <v>1968</v>
      </c>
      <c r="F36" s="171"/>
      <c r="G36" s="41">
        <v>10</v>
      </c>
      <c r="H36" s="41">
        <v>2024</v>
      </c>
      <c r="I36" s="41">
        <v>9</v>
      </c>
      <c r="J36" s="41">
        <v>1973</v>
      </c>
      <c r="K36" s="170" t="s">
        <v>66</v>
      </c>
      <c r="L36" s="41">
        <v>6</v>
      </c>
      <c r="M36" s="41">
        <v>2025</v>
      </c>
    </row>
    <row r="37" spans="4:13" ht="16.5" thickBot="1" x14ac:dyDescent="0.3">
      <c r="D37" s="40">
        <v>10</v>
      </c>
      <c r="E37" s="41">
        <v>1968</v>
      </c>
      <c r="F37" s="171"/>
      <c r="G37" s="41">
        <v>11</v>
      </c>
      <c r="H37" s="41">
        <v>2024</v>
      </c>
      <c r="I37" s="41">
        <v>10</v>
      </c>
      <c r="J37" s="41">
        <v>1973</v>
      </c>
      <c r="K37" s="171"/>
      <c r="L37" s="41">
        <v>7</v>
      </c>
      <c r="M37" s="41">
        <v>2025</v>
      </c>
    </row>
    <row r="38" spans="4:13" ht="16.5" thickBot="1" x14ac:dyDescent="0.3">
      <c r="D38" s="40">
        <v>11</v>
      </c>
      <c r="E38" s="41">
        <v>1968</v>
      </c>
      <c r="F38" s="171"/>
      <c r="G38" s="41">
        <v>12</v>
      </c>
      <c r="H38" s="41">
        <v>2024</v>
      </c>
      <c r="I38" s="41">
        <v>11</v>
      </c>
      <c r="J38" s="41">
        <v>1973</v>
      </c>
      <c r="K38" s="171"/>
      <c r="L38" s="41">
        <v>8</v>
      </c>
      <c r="M38" s="41">
        <v>2025</v>
      </c>
    </row>
    <row r="39" spans="4:13" ht="16.5" thickBot="1" x14ac:dyDescent="0.3">
      <c r="D39" s="40">
        <v>12</v>
      </c>
      <c r="E39" s="41">
        <v>1968</v>
      </c>
      <c r="F39" s="172"/>
      <c r="G39" s="41">
        <v>1</v>
      </c>
      <c r="H39" s="41">
        <v>2025</v>
      </c>
      <c r="I39" s="41">
        <v>12</v>
      </c>
      <c r="J39" s="41">
        <v>1973</v>
      </c>
      <c r="K39" s="171"/>
      <c r="L39" s="41">
        <v>9</v>
      </c>
      <c r="M39" s="41">
        <v>2025</v>
      </c>
    </row>
    <row r="40" spans="4:13" ht="16.5" thickBot="1" x14ac:dyDescent="0.3">
      <c r="D40" s="40">
        <v>1</v>
      </c>
      <c r="E40" s="41">
        <v>1969</v>
      </c>
      <c r="F40" s="170" t="s">
        <v>67</v>
      </c>
      <c r="G40" s="41">
        <v>5</v>
      </c>
      <c r="H40" s="41">
        <v>2025</v>
      </c>
      <c r="I40" s="41">
        <v>1</v>
      </c>
      <c r="J40" s="41">
        <v>1974</v>
      </c>
      <c r="K40" s="171"/>
      <c r="L40" s="41">
        <v>10</v>
      </c>
      <c r="M40" s="41">
        <v>2025</v>
      </c>
    </row>
    <row r="41" spans="4:13" ht="16.5" thickBot="1" x14ac:dyDescent="0.3">
      <c r="D41" s="40">
        <v>2</v>
      </c>
      <c r="E41" s="41">
        <v>1969</v>
      </c>
      <c r="F41" s="171"/>
      <c r="G41" s="41">
        <v>6</v>
      </c>
      <c r="H41" s="41">
        <v>2025</v>
      </c>
      <c r="I41" s="41">
        <v>2</v>
      </c>
      <c r="J41" s="41">
        <v>1974</v>
      </c>
      <c r="K41" s="171"/>
      <c r="L41" s="41">
        <v>11</v>
      </c>
      <c r="M41" s="41">
        <v>2025</v>
      </c>
    </row>
    <row r="42" spans="4:13" ht="16.5" thickBot="1" x14ac:dyDescent="0.3">
      <c r="D42" s="40">
        <v>3</v>
      </c>
      <c r="E42" s="41">
        <v>1969</v>
      </c>
      <c r="F42" s="171"/>
      <c r="G42" s="41">
        <v>7</v>
      </c>
      <c r="H42" s="41">
        <v>2025</v>
      </c>
      <c r="I42" s="41">
        <v>3</v>
      </c>
      <c r="J42" s="41">
        <v>1974</v>
      </c>
      <c r="K42" s="171"/>
      <c r="L42" s="41">
        <v>12</v>
      </c>
      <c r="M42" s="41">
        <v>2025</v>
      </c>
    </row>
    <row r="43" spans="4:13" ht="16.5" thickBot="1" x14ac:dyDescent="0.3">
      <c r="D43" s="40">
        <v>4</v>
      </c>
      <c r="E43" s="41">
        <v>1969</v>
      </c>
      <c r="F43" s="171"/>
      <c r="G43" s="41">
        <v>8</v>
      </c>
      <c r="H43" s="41">
        <v>2025</v>
      </c>
      <c r="I43" s="41">
        <v>4</v>
      </c>
      <c r="J43" s="41">
        <v>1974</v>
      </c>
      <c r="K43" s="172"/>
      <c r="L43" s="39">
        <v>1</v>
      </c>
      <c r="M43" s="41">
        <v>2026</v>
      </c>
    </row>
    <row r="44" spans="4:13" ht="16.5" thickBot="1" x14ac:dyDescent="0.3">
      <c r="D44" s="40">
        <v>5</v>
      </c>
      <c r="E44" s="41">
        <v>1969</v>
      </c>
      <c r="F44" s="171"/>
      <c r="G44" s="41">
        <v>9</v>
      </c>
      <c r="H44" s="41">
        <v>2025</v>
      </c>
      <c r="I44" s="41">
        <v>5</v>
      </c>
      <c r="J44" s="41">
        <v>1974</v>
      </c>
      <c r="K44" s="170" t="s">
        <v>68</v>
      </c>
      <c r="L44" s="41">
        <v>6</v>
      </c>
      <c r="M44" s="41">
        <v>2026</v>
      </c>
    </row>
    <row r="45" spans="4:13" ht="16.5" thickBot="1" x14ac:dyDescent="0.3">
      <c r="D45" s="40">
        <v>6</v>
      </c>
      <c r="E45" s="41">
        <v>1969</v>
      </c>
      <c r="F45" s="171"/>
      <c r="G45" s="41">
        <v>10</v>
      </c>
      <c r="H45" s="41">
        <v>2025</v>
      </c>
      <c r="I45" s="41">
        <v>6</v>
      </c>
      <c r="J45" s="41">
        <v>1974</v>
      </c>
      <c r="K45" s="171"/>
      <c r="L45" s="41">
        <v>7</v>
      </c>
      <c r="M45" s="41">
        <v>2026</v>
      </c>
    </row>
    <row r="46" spans="4:13" ht="16.5" thickBot="1" x14ac:dyDescent="0.3">
      <c r="D46" s="40">
        <v>7</v>
      </c>
      <c r="E46" s="41">
        <v>1969</v>
      </c>
      <c r="F46" s="171"/>
      <c r="G46" s="41">
        <v>11</v>
      </c>
      <c r="H46" s="41">
        <v>2025</v>
      </c>
      <c r="I46" s="41">
        <v>7</v>
      </c>
      <c r="J46" s="41">
        <v>1974</v>
      </c>
      <c r="K46" s="171"/>
      <c r="L46" s="41">
        <v>8</v>
      </c>
      <c r="M46" s="41">
        <v>2026</v>
      </c>
    </row>
    <row r="47" spans="4:13" ht="16.5" thickBot="1" x14ac:dyDescent="0.3">
      <c r="D47" s="40">
        <v>8</v>
      </c>
      <c r="E47" s="41">
        <v>1969</v>
      </c>
      <c r="F47" s="171"/>
      <c r="G47" s="41">
        <v>12</v>
      </c>
      <c r="H47" s="41">
        <v>2025</v>
      </c>
      <c r="I47" s="41">
        <v>8</v>
      </c>
      <c r="J47" s="41">
        <v>1974</v>
      </c>
      <c r="K47" s="171"/>
      <c r="L47" s="41">
        <v>9</v>
      </c>
      <c r="M47" s="41">
        <v>2026</v>
      </c>
    </row>
    <row r="48" spans="4:13" ht="16.5" thickBot="1" x14ac:dyDescent="0.3">
      <c r="D48" s="40">
        <v>9</v>
      </c>
      <c r="E48" s="41">
        <v>1969</v>
      </c>
      <c r="F48" s="172"/>
      <c r="G48" s="39">
        <v>1</v>
      </c>
      <c r="H48" s="41">
        <v>2026</v>
      </c>
      <c r="I48" s="41">
        <v>9</v>
      </c>
      <c r="J48" s="41">
        <v>1974</v>
      </c>
      <c r="K48" s="171"/>
      <c r="L48" s="41">
        <v>10</v>
      </c>
      <c r="M48" s="41">
        <v>2026</v>
      </c>
    </row>
    <row r="49" spans="4:13" ht="16.5" thickBot="1" x14ac:dyDescent="0.3">
      <c r="D49" s="40">
        <v>10</v>
      </c>
      <c r="E49" s="41">
        <v>1969</v>
      </c>
      <c r="F49" s="170" t="s">
        <v>69</v>
      </c>
      <c r="G49" s="41">
        <v>5</v>
      </c>
      <c r="H49" s="41">
        <v>2026</v>
      </c>
      <c r="I49" s="41">
        <v>10</v>
      </c>
      <c r="J49" s="41">
        <v>1974</v>
      </c>
      <c r="K49" s="171"/>
      <c r="L49" s="41">
        <v>11</v>
      </c>
      <c r="M49" s="41">
        <v>2026</v>
      </c>
    </row>
    <row r="50" spans="4:13" ht="16.5" thickBot="1" x14ac:dyDescent="0.3">
      <c r="D50" s="40">
        <v>11</v>
      </c>
      <c r="E50" s="41">
        <v>1969</v>
      </c>
      <c r="F50" s="171"/>
      <c r="G50" s="41">
        <v>6</v>
      </c>
      <c r="H50" s="41">
        <v>2026</v>
      </c>
      <c r="I50" s="41">
        <v>11</v>
      </c>
      <c r="J50" s="41">
        <v>1974</v>
      </c>
      <c r="K50" s="171"/>
      <c r="L50" s="41">
        <v>12</v>
      </c>
      <c r="M50" s="41">
        <v>2026</v>
      </c>
    </row>
    <row r="51" spans="4:13" ht="16.5" thickBot="1" x14ac:dyDescent="0.3">
      <c r="D51" s="40">
        <v>12</v>
      </c>
      <c r="E51" s="41">
        <v>1969</v>
      </c>
      <c r="F51" s="171"/>
      <c r="G51" s="41">
        <v>7</v>
      </c>
      <c r="H51" s="41">
        <v>2026</v>
      </c>
      <c r="I51" s="41">
        <v>12</v>
      </c>
      <c r="J51" s="41">
        <v>1974</v>
      </c>
      <c r="K51" s="172"/>
      <c r="L51" s="39">
        <v>1</v>
      </c>
      <c r="M51" s="41">
        <v>2027</v>
      </c>
    </row>
    <row r="52" spans="4:13" ht="16.5" thickBot="1" x14ac:dyDescent="0.3">
      <c r="D52" s="40">
        <v>1</v>
      </c>
      <c r="E52" s="41">
        <v>1970</v>
      </c>
      <c r="F52" s="171"/>
      <c r="G52" s="41">
        <v>8</v>
      </c>
      <c r="H52" s="41">
        <v>2026</v>
      </c>
      <c r="I52" s="41">
        <v>1</v>
      </c>
      <c r="J52" s="41">
        <v>1975</v>
      </c>
      <c r="K52" s="170" t="s">
        <v>70</v>
      </c>
      <c r="L52" s="41">
        <v>6</v>
      </c>
      <c r="M52" s="41">
        <v>2027</v>
      </c>
    </row>
    <row r="53" spans="4:13" ht="16.5" thickBot="1" x14ac:dyDescent="0.3">
      <c r="D53" s="40">
        <v>2</v>
      </c>
      <c r="E53" s="41">
        <v>1970</v>
      </c>
      <c r="F53" s="171"/>
      <c r="G53" s="41">
        <v>9</v>
      </c>
      <c r="H53" s="41">
        <v>2026</v>
      </c>
      <c r="I53" s="41">
        <v>2</v>
      </c>
      <c r="J53" s="41">
        <v>1975</v>
      </c>
      <c r="K53" s="171"/>
      <c r="L53" s="41">
        <v>7</v>
      </c>
      <c r="M53" s="41">
        <v>2027</v>
      </c>
    </row>
    <row r="54" spans="4:13" ht="16.5" thickBot="1" x14ac:dyDescent="0.3">
      <c r="D54" s="40">
        <v>3</v>
      </c>
      <c r="E54" s="41">
        <v>1970</v>
      </c>
      <c r="F54" s="171"/>
      <c r="G54" s="41">
        <v>10</v>
      </c>
      <c r="H54" s="41">
        <v>2026</v>
      </c>
      <c r="I54" s="41">
        <v>3</v>
      </c>
      <c r="J54" s="41">
        <v>1975</v>
      </c>
      <c r="K54" s="171"/>
      <c r="L54" s="41">
        <v>8</v>
      </c>
      <c r="M54" s="41">
        <v>2027</v>
      </c>
    </row>
    <row r="55" spans="4:13" ht="16.5" thickBot="1" x14ac:dyDescent="0.3">
      <c r="D55" s="40">
        <v>4</v>
      </c>
      <c r="E55" s="41">
        <v>1970</v>
      </c>
      <c r="F55" s="171"/>
      <c r="G55" s="41">
        <v>11</v>
      </c>
      <c r="H55" s="41">
        <v>2026</v>
      </c>
      <c r="I55" s="41">
        <v>4</v>
      </c>
      <c r="J55" s="41">
        <v>1975</v>
      </c>
      <c r="K55" s="171"/>
      <c r="L55" s="41">
        <v>9</v>
      </c>
      <c r="M55" s="41">
        <v>2027</v>
      </c>
    </row>
    <row r="56" spans="4:13" ht="16.5" thickBot="1" x14ac:dyDescent="0.3">
      <c r="D56" s="40">
        <v>5</v>
      </c>
      <c r="E56" s="41">
        <v>1970</v>
      </c>
      <c r="F56" s="171"/>
      <c r="G56" s="41">
        <v>12</v>
      </c>
      <c r="H56" s="41">
        <v>2026</v>
      </c>
      <c r="I56" s="41">
        <v>5</v>
      </c>
      <c r="J56" s="41">
        <v>1975</v>
      </c>
      <c r="K56" s="171"/>
      <c r="L56" s="41">
        <v>10</v>
      </c>
      <c r="M56" s="41">
        <v>2027</v>
      </c>
    </row>
    <row r="57" spans="4:13" ht="16.5" thickBot="1" x14ac:dyDescent="0.3">
      <c r="D57" s="40">
        <v>6</v>
      </c>
      <c r="E57" s="41">
        <v>1970</v>
      </c>
      <c r="F57" s="172"/>
      <c r="G57" s="39">
        <v>1</v>
      </c>
      <c r="H57" s="41">
        <v>2027</v>
      </c>
      <c r="I57" s="41">
        <v>6</v>
      </c>
      <c r="J57" s="41">
        <v>1975</v>
      </c>
      <c r="K57" s="171"/>
      <c r="L57" s="41">
        <v>11</v>
      </c>
      <c r="M57" s="41">
        <v>2027</v>
      </c>
    </row>
    <row r="58" spans="4:13" ht="16.5" thickBot="1" x14ac:dyDescent="0.3">
      <c r="D58" s="40">
        <v>7</v>
      </c>
      <c r="E58" s="41">
        <v>1970</v>
      </c>
      <c r="F58" s="170" t="s">
        <v>71</v>
      </c>
      <c r="G58" s="41">
        <v>5</v>
      </c>
      <c r="H58" s="41">
        <v>2027</v>
      </c>
      <c r="I58" s="41">
        <v>7</v>
      </c>
      <c r="J58" s="41">
        <v>1975</v>
      </c>
      <c r="K58" s="171"/>
      <c r="L58" s="41">
        <v>12</v>
      </c>
      <c r="M58" s="41">
        <v>2027</v>
      </c>
    </row>
    <row r="59" spans="4:13" ht="16.5" thickBot="1" x14ac:dyDescent="0.3">
      <c r="D59" s="40">
        <v>8</v>
      </c>
      <c r="E59" s="41">
        <v>1970</v>
      </c>
      <c r="F59" s="171"/>
      <c r="G59" s="41">
        <v>6</v>
      </c>
      <c r="H59" s="41">
        <v>2027</v>
      </c>
      <c r="I59" s="41">
        <v>8</v>
      </c>
      <c r="J59" s="41">
        <v>1975</v>
      </c>
      <c r="K59" s="172"/>
      <c r="L59" s="39">
        <v>1</v>
      </c>
      <c r="M59" s="41">
        <v>2028</v>
      </c>
    </row>
    <row r="60" spans="4:13" ht="16.5" thickBot="1" x14ac:dyDescent="0.3">
      <c r="D60" s="40">
        <v>9</v>
      </c>
      <c r="E60" s="41">
        <v>1970</v>
      </c>
      <c r="F60" s="171"/>
      <c r="G60" s="41">
        <v>7</v>
      </c>
      <c r="H60" s="41">
        <v>2027</v>
      </c>
      <c r="I60" s="41">
        <v>9</v>
      </c>
      <c r="J60" s="41">
        <v>1975</v>
      </c>
      <c r="K60" s="170" t="s">
        <v>72</v>
      </c>
      <c r="L60" s="41">
        <v>6</v>
      </c>
      <c r="M60" s="41">
        <v>2028</v>
      </c>
    </row>
    <row r="61" spans="4:13" ht="16.5" thickBot="1" x14ac:dyDescent="0.3">
      <c r="D61" s="40">
        <v>10</v>
      </c>
      <c r="E61" s="41">
        <v>1970</v>
      </c>
      <c r="F61" s="171"/>
      <c r="G61" s="41">
        <v>8</v>
      </c>
      <c r="H61" s="41">
        <v>2027</v>
      </c>
      <c r="I61" s="41">
        <v>10</v>
      </c>
      <c r="J61" s="41">
        <v>1975</v>
      </c>
      <c r="K61" s="171"/>
      <c r="L61" s="41">
        <v>7</v>
      </c>
      <c r="M61" s="41">
        <v>2028</v>
      </c>
    </row>
    <row r="62" spans="4:13" ht="16.5" thickBot="1" x14ac:dyDescent="0.3">
      <c r="D62" s="40">
        <v>11</v>
      </c>
      <c r="E62" s="41">
        <v>1970</v>
      </c>
      <c r="F62" s="171"/>
      <c r="G62" s="41">
        <v>9</v>
      </c>
      <c r="H62" s="41">
        <v>2027</v>
      </c>
      <c r="I62" s="41">
        <v>11</v>
      </c>
      <c r="J62" s="41">
        <v>1975</v>
      </c>
      <c r="K62" s="171"/>
      <c r="L62" s="41">
        <v>8</v>
      </c>
      <c r="M62" s="41">
        <v>2028</v>
      </c>
    </row>
    <row r="63" spans="4:13" ht="16.5" thickBot="1" x14ac:dyDescent="0.3">
      <c r="D63" s="40">
        <v>12</v>
      </c>
      <c r="E63" s="41">
        <v>1970</v>
      </c>
      <c r="F63" s="171"/>
      <c r="G63" s="41">
        <v>10</v>
      </c>
      <c r="H63" s="41">
        <v>2027</v>
      </c>
      <c r="I63" s="41">
        <v>12</v>
      </c>
      <c r="J63" s="41">
        <v>1975</v>
      </c>
      <c r="K63" s="171"/>
      <c r="L63" s="41">
        <v>9</v>
      </c>
      <c r="M63" s="41">
        <v>2028</v>
      </c>
    </row>
    <row r="64" spans="4:13" ht="16.5" thickBot="1" x14ac:dyDescent="0.3">
      <c r="D64" s="40">
        <v>1</v>
      </c>
      <c r="E64" s="41">
        <v>1971</v>
      </c>
      <c r="F64" s="171"/>
      <c r="G64" s="41">
        <v>11</v>
      </c>
      <c r="H64" s="41">
        <v>2027</v>
      </c>
      <c r="I64" s="41">
        <v>1</v>
      </c>
      <c r="J64" s="41">
        <v>1976</v>
      </c>
      <c r="K64" s="171"/>
      <c r="L64" s="41">
        <v>10</v>
      </c>
      <c r="M64" s="41">
        <v>2028</v>
      </c>
    </row>
    <row r="65" spans="4:13" ht="16.5" thickBot="1" x14ac:dyDescent="0.3">
      <c r="D65" s="40">
        <v>2</v>
      </c>
      <c r="E65" s="41">
        <v>1971</v>
      </c>
      <c r="F65" s="171"/>
      <c r="G65" s="41">
        <v>12</v>
      </c>
      <c r="H65" s="41">
        <v>2027</v>
      </c>
      <c r="I65" s="41">
        <v>2</v>
      </c>
      <c r="J65" s="41">
        <v>1976</v>
      </c>
      <c r="K65" s="171"/>
      <c r="L65" s="41">
        <v>11</v>
      </c>
      <c r="M65" s="41">
        <v>2028</v>
      </c>
    </row>
    <row r="66" spans="4:13" ht="16.5" thickBot="1" x14ac:dyDescent="0.3">
      <c r="D66" s="40">
        <v>3</v>
      </c>
      <c r="E66" s="41">
        <v>1971</v>
      </c>
      <c r="F66" s="172"/>
      <c r="G66" s="41">
        <v>1</v>
      </c>
      <c r="H66" s="41">
        <v>2028</v>
      </c>
      <c r="I66" s="41">
        <v>3</v>
      </c>
      <c r="J66" s="41">
        <v>1976</v>
      </c>
      <c r="K66" s="171"/>
      <c r="L66" s="41">
        <v>12</v>
      </c>
      <c r="M66" s="41">
        <v>2028</v>
      </c>
    </row>
    <row r="67" spans="4:13" ht="36" customHeight="1" thickBot="1" x14ac:dyDescent="0.3">
      <c r="D67" s="173" t="s">
        <v>73</v>
      </c>
      <c r="E67" s="174"/>
      <c r="F67" s="41" t="s">
        <v>39</v>
      </c>
      <c r="G67" s="173" t="s">
        <v>74</v>
      </c>
      <c r="H67" s="174"/>
      <c r="I67" s="41">
        <v>4</v>
      </c>
      <c r="J67" s="41">
        <v>1976</v>
      </c>
      <c r="K67" s="172"/>
      <c r="L67" s="39">
        <v>1</v>
      </c>
      <c r="M67" s="41">
        <v>2029</v>
      </c>
    </row>
    <row r="68" spans="4:13" ht="16.5" thickBot="1" x14ac:dyDescent="0.3">
      <c r="D68" s="175"/>
      <c r="E68" s="175"/>
      <c r="F68" s="175"/>
      <c r="G68" s="175"/>
      <c r="H68" s="176"/>
      <c r="I68" s="41">
        <v>5</v>
      </c>
      <c r="J68" s="41">
        <v>1976</v>
      </c>
      <c r="K68" s="170" t="s">
        <v>75</v>
      </c>
      <c r="L68" s="41">
        <v>6</v>
      </c>
      <c r="M68" s="41">
        <v>2029</v>
      </c>
    </row>
    <row r="69" spans="4:13" ht="16.5" thickBot="1" x14ac:dyDescent="0.3">
      <c r="D69" s="177"/>
      <c r="E69" s="177"/>
      <c r="F69" s="177"/>
      <c r="G69" s="177"/>
      <c r="H69" s="178"/>
      <c r="I69" s="41">
        <v>6</v>
      </c>
      <c r="J69" s="41">
        <v>1976</v>
      </c>
      <c r="K69" s="171"/>
      <c r="L69" s="41">
        <v>7</v>
      </c>
      <c r="M69" s="41">
        <v>2029</v>
      </c>
    </row>
    <row r="70" spans="4:13" ht="16.5" thickBot="1" x14ac:dyDescent="0.3">
      <c r="D70" s="177"/>
      <c r="E70" s="177"/>
      <c r="F70" s="177"/>
      <c r="G70" s="177"/>
      <c r="H70" s="178"/>
      <c r="I70" s="41">
        <v>7</v>
      </c>
      <c r="J70" s="41">
        <v>1976</v>
      </c>
      <c r="K70" s="171"/>
      <c r="L70" s="41">
        <v>8</v>
      </c>
      <c r="M70" s="41">
        <v>2029</v>
      </c>
    </row>
    <row r="71" spans="4:13" ht="16.5" thickBot="1" x14ac:dyDescent="0.3">
      <c r="D71" s="177"/>
      <c r="E71" s="177"/>
      <c r="F71" s="177"/>
      <c r="G71" s="177"/>
      <c r="H71" s="178"/>
      <c r="I71" s="41">
        <v>8</v>
      </c>
      <c r="J71" s="41">
        <v>1976</v>
      </c>
      <c r="K71" s="171"/>
      <c r="L71" s="41">
        <v>9</v>
      </c>
      <c r="M71" s="41">
        <v>2029</v>
      </c>
    </row>
    <row r="72" spans="4:13" ht="16.5" thickBot="1" x14ac:dyDescent="0.3">
      <c r="D72" s="177"/>
      <c r="E72" s="177"/>
      <c r="F72" s="177"/>
      <c r="G72" s="177"/>
      <c r="H72" s="178"/>
      <c r="I72" s="41">
        <v>9</v>
      </c>
      <c r="J72" s="41">
        <v>1976</v>
      </c>
      <c r="K72" s="171"/>
      <c r="L72" s="41">
        <v>10</v>
      </c>
      <c r="M72" s="41">
        <v>2029</v>
      </c>
    </row>
    <row r="73" spans="4:13" ht="16.5" thickBot="1" x14ac:dyDescent="0.3">
      <c r="D73" s="177"/>
      <c r="E73" s="177"/>
      <c r="F73" s="177"/>
      <c r="G73" s="177"/>
      <c r="H73" s="178"/>
      <c r="I73" s="41">
        <v>10</v>
      </c>
      <c r="J73" s="41">
        <v>1976</v>
      </c>
      <c r="K73" s="171"/>
      <c r="L73" s="41">
        <v>11</v>
      </c>
      <c r="M73" s="41">
        <v>2029</v>
      </c>
    </row>
    <row r="74" spans="4:13" ht="16.5" thickBot="1" x14ac:dyDescent="0.3">
      <c r="D74" s="177"/>
      <c r="E74" s="177"/>
      <c r="F74" s="177"/>
      <c r="G74" s="177"/>
      <c r="H74" s="178"/>
      <c r="I74" s="41">
        <v>11</v>
      </c>
      <c r="J74" s="41">
        <v>1976</v>
      </c>
      <c r="K74" s="171"/>
      <c r="L74" s="41">
        <v>12</v>
      </c>
      <c r="M74" s="41">
        <v>2029</v>
      </c>
    </row>
    <row r="75" spans="4:13" ht="16.5" thickBot="1" x14ac:dyDescent="0.3">
      <c r="D75" s="177"/>
      <c r="E75" s="177"/>
      <c r="F75" s="177"/>
      <c r="G75" s="177"/>
      <c r="H75" s="178"/>
      <c r="I75" s="41">
        <v>12</v>
      </c>
      <c r="J75" s="41">
        <v>1976</v>
      </c>
      <c r="K75" s="172"/>
      <c r="L75" s="39">
        <v>1</v>
      </c>
      <c r="M75" s="41">
        <v>2030</v>
      </c>
    </row>
    <row r="76" spans="4:13" ht="16.5" thickBot="1" x14ac:dyDescent="0.3">
      <c r="D76" s="177"/>
      <c r="E76" s="177"/>
      <c r="F76" s="177"/>
      <c r="G76" s="177"/>
      <c r="H76" s="178"/>
      <c r="I76" s="41">
        <v>1</v>
      </c>
      <c r="J76" s="41">
        <v>1977</v>
      </c>
      <c r="K76" s="170" t="s">
        <v>76</v>
      </c>
      <c r="L76" s="41">
        <v>6</v>
      </c>
      <c r="M76" s="41">
        <v>2030</v>
      </c>
    </row>
    <row r="77" spans="4:13" ht="16.5" thickBot="1" x14ac:dyDescent="0.3">
      <c r="D77" s="177"/>
      <c r="E77" s="177"/>
      <c r="F77" s="177"/>
      <c r="G77" s="177"/>
      <c r="H77" s="178"/>
      <c r="I77" s="41">
        <v>2</v>
      </c>
      <c r="J77" s="41">
        <v>1977</v>
      </c>
      <c r="K77" s="171"/>
      <c r="L77" s="41">
        <v>7</v>
      </c>
      <c r="M77" s="41">
        <v>2030</v>
      </c>
    </row>
    <row r="78" spans="4:13" ht="16.5" thickBot="1" x14ac:dyDescent="0.3">
      <c r="D78" s="177"/>
      <c r="E78" s="177"/>
      <c r="F78" s="177"/>
      <c r="G78" s="177"/>
      <c r="H78" s="178"/>
      <c r="I78" s="41">
        <v>3</v>
      </c>
      <c r="J78" s="41">
        <v>1977</v>
      </c>
      <c r="K78" s="171"/>
      <c r="L78" s="41">
        <v>8</v>
      </c>
      <c r="M78" s="41">
        <v>2030</v>
      </c>
    </row>
    <row r="79" spans="4:13" ht="16.5" thickBot="1" x14ac:dyDescent="0.3">
      <c r="D79" s="177"/>
      <c r="E79" s="177"/>
      <c r="F79" s="177"/>
      <c r="G79" s="177"/>
      <c r="H79" s="178"/>
      <c r="I79" s="41">
        <v>4</v>
      </c>
      <c r="J79" s="41">
        <v>1977</v>
      </c>
      <c r="K79" s="171"/>
      <c r="L79" s="41">
        <v>9</v>
      </c>
      <c r="M79" s="41">
        <v>2030</v>
      </c>
    </row>
    <row r="80" spans="4:13" ht="16.5" thickBot="1" x14ac:dyDescent="0.3">
      <c r="D80" s="177"/>
      <c r="E80" s="177"/>
      <c r="F80" s="177"/>
      <c r="G80" s="177"/>
      <c r="H80" s="178"/>
      <c r="I80" s="41">
        <v>5</v>
      </c>
      <c r="J80" s="41">
        <v>1977</v>
      </c>
      <c r="K80" s="171"/>
      <c r="L80" s="41">
        <v>10</v>
      </c>
      <c r="M80" s="41">
        <v>2030</v>
      </c>
    </row>
    <row r="81" spans="4:13" ht="16.5" thickBot="1" x14ac:dyDescent="0.3">
      <c r="D81" s="177"/>
      <c r="E81" s="177"/>
      <c r="F81" s="177"/>
      <c r="G81" s="177"/>
      <c r="H81" s="178"/>
      <c r="I81" s="41">
        <v>6</v>
      </c>
      <c r="J81" s="41">
        <v>1977</v>
      </c>
      <c r="K81" s="171"/>
      <c r="L81" s="41">
        <v>11</v>
      </c>
      <c r="M81" s="41">
        <v>2030</v>
      </c>
    </row>
    <row r="82" spans="4:13" ht="16.5" thickBot="1" x14ac:dyDescent="0.3">
      <c r="D82" s="177"/>
      <c r="E82" s="177"/>
      <c r="F82" s="177"/>
      <c r="G82" s="177"/>
      <c r="H82" s="178"/>
      <c r="I82" s="41">
        <v>7</v>
      </c>
      <c r="J82" s="41">
        <v>1977</v>
      </c>
      <c r="K82" s="171"/>
      <c r="L82" s="41">
        <v>12</v>
      </c>
      <c r="M82" s="41">
        <v>2030</v>
      </c>
    </row>
    <row r="83" spans="4:13" ht="16.5" thickBot="1" x14ac:dyDescent="0.3">
      <c r="D83" s="177"/>
      <c r="E83" s="177"/>
      <c r="F83" s="177"/>
      <c r="G83" s="177"/>
      <c r="H83" s="178"/>
      <c r="I83" s="41">
        <v>8</v>
      </c>
      <c r="J83" s="41">
        <v>1977</v>
      </c>
      <c r="K83" s="172"/>
      <c r="L83" s="39">
        <v>1</v>
      </c>
      <c r="M83" s="41">
        <v>2031</v>
      </c>
    </row>
    <row r="84" spans="4:13" ht="16.5" thickBot="1" x14ac:dyDescent="0.3">
      <c r="D84" s="177"/>
      <c r="E84" s="177"/>
      <c r="F84" s="177"/>
      <c r="G84" s="177"/>
      <c r="H84" s="178"/>
      <c r="I84" s="41">
        <v>9</v>
      </c>
      <c r="J84" s="41">
        <v>1977</v>
      </c>
      <c r="K84" s="170" t="s">
        <v>77</v>
      </c>
      <c r="L84" s="41">
        <v>6</v>
      </c>
      <c r="M84" s="41">
        <v>2031</v>
      </c>
    </row>
    <row r="85" spans="4:13" ht="16.5" thickBot="1" x14ac:dyDescent="0.3">
      <c r="D85" s="177"/>
      <c r="E85" s="177"/>
      <c r="F85" s="177"/>
      <c r="G85" s="177"/>
      <c r="H85" s="178"/>
      <c r="I85" s="41">
        <v>10</v>
      </c>
      <c r="J85" s="41">
        <v>1977</v>
      </c>
      <c r="K85" s="171"/>
      <c r="L85" s="41">
        <v>7</v>
      </c>
      <c r="M85" s="41">
        <v>2031</v>
      </c>
    </row>
    <row r="86" spans="4:13" ht="16.5" thickBot="1" x14ac:dyDescent="0.3">
      <c r="D86" s="177"/>
      <c r="E86" s="177"/>
      <c r="F86" s="177"/>
      <c r="G86" s="177"/>
      <c r="H86" s="178"/>
      <c r="I86" s="41">
        <v>11</v>
      </c>
      <c r="J86" s="41">
        <v>1977</v>
      </c>
      <c r="K86" s="171"/>
      <c r="L86" s="41">
        <v>8</v>
      </c>
      <c r="M86" s="41">
        <v>2031</v>
      </c>
    </row>
    <row r="87" spans="4:13" ht="16.5" thickBot="1" x14ac:dyDescent="0.3">
      <c r="D87" s="177"/>
      <c r="E87" s="177"/>
      <c r="F87" s="177"/>
      <c r="G87" s="177"/>
      <c r="H87" s="178"/>
      <c r="I87" s="41">
        <v>12</v>
      </c>
      <c r="J87" s="41">
        <v>1977</v>
      </c>
      <c r="K87" s="171"/>
      <c r="L87" s="41">
        <v>9</v>
      </c>
      <c r="M87" s="41">
        <v>2031</v>
      </c>
    </row>
    <row r="88" spans="4:13" ht="16.5" thickBot="1" x14ac:dyDescent="0.3">
      <c r="D88" s="177"/>
      <c r="E88" s="177"/>
      <c r="F88" s="177"/>
      <c r="G88" s="177"/>
      <c r="H88" s="178"/>
      <c r="I88" s="41">
        <v>1</v>
      </c>
      <c r="J88" s="41">
        <v>1978</v>
      </c>
      <c r="K88" s="171"/>
      <c r="L88" s="41">
        <v>10</v>
      </c>
      <c r="M88" s="41">
        <v>2031</v>
      </c>
    </row>
    <row r="89" spans="4:13" ht="16.5" thickBot="1" x14ac:dyDescent="0.3">
      <c r="D89" s="177"/>
      <c r="E89" s="177"/>
      <c r="F89" s="177"/>
      <c r="G89" s="177"/>
      <c r="H89" s="178"/>
      <c r="I89" s="41">
        <v>2</v>
      </c>
      <c r="J89" s="41">
        <v>1978</v>
      </c>
      <c r="K89" s="171"/>
      <c r="L89" s="41">
        <v>11</v>
      </c>
      <c r="M89" s="41">
        <v>2031</v>
      </c>
    </row>
    <row r="90" spans="4:13" ht="16.5" thickBot="1" x14ac:dyDescent="0.3">
      <c r="D90" s="177"/>
      <c r="E90" s="177"/>
      <c r="F90" s="177"/>
      <c r="G90" s="177"/>
      <c r="H90" s="178"/>
      <c r="I90" s="41">
        <v>3</v>
      </c>
      <c r="J90" s="41">
        <v>1978</v>
      </c>
      <c r="K90" s="171"/>
      <c r="L90" s="41">
        <v>12</v>
      </c>
      <c r="M90" s="41">
        <v>2031</v>
      </c>
    </row>
    <row r="91" spans="4:13" ht="16.5" thickBot="1" x14ac:dyDescent="0.3">
      <c r="D91" s="177"/>
      <c r="E91" s="177"/>
      <c r="F91" s="177"/>
      <c r="G91" s="177"/>
      <c r="H91" s="178"/>
      <c r="I91" s="41">
        <v>4</v>
      </c>
      <c r="J91" s="41">
        <v>1978</v>
      </c>
      <c r="K91" s="172"/>
      <c r="L91" s="39">
        <v>1</v>
      </c>
      <c r="M91" s="41">
        <v>2032</v>
      </c>
    </row>
    <row r="92" spans="4:13" ht="16.5" thickBot="1" x14ac:dyDescent="0.3">
      <c r="D92" s="177"/>
      <c r="E92" s="177"/>
      <c r="F92" s="177"/>
      <c r="G92" s="177"/>
      <c r="H92" s="178"/>
      <c r="I92" s="41">
        <v>5</v>
      </c>
      <c r="J92" s="41">
        <v>1978</v>
      </c>
      <c r="K92" s="170" t="s">
        <v>78</v>
      </c>
      <c r="L92" s="41">
        <v>6</v>
      </c>
      <c r="M92" s="41">
        <v>2032</v>
      </c>
    </row>
    <row r="93" spans="4:13" ht="16.5" thickBot="1" x14ac:dyDescent="0.3">
      <c r="D93" s="177"/>
      <c r="E93" s="177"/>
      <c r="F93" s="177"/>
      <c r="G93" s="177"/>
      <c r="H93" s="178"/>
      <c r="I93" s="41">
        <v>6</v>
      </c>
      <c r="J93" s="41">
        <v>1978</v>
      </c>
      <c r="K93" s="171"/>
      <c r="L93" s="41">
        <v>7</v>
      </c>
      <c r="M93" s="41">
        <v>2032</v>
      </c>
    </row>
    <row r="94" spans="4:13" ht="16.5" thickBot="1" x14ac:dyDescent="0.3">
      <c r="D94" s="177"/>
      <c r="E94" s="177"/>
      <c r="F94" s="177"/>
      <c r="G94" s="177"/>
      <c r="H94" s="178"/>
      <c r="I94" s="41">
        <v>7</v>
      </c>
      <c r="J94" s="41">
        <v>1978</v>
      </c>
      <c r="K94" s="171"/>
      <c r="L94" s="41">
        <v>8</v>
      </c>
      <c r="M94" s="41">
        <v>2032</v>
      </c>
    </row>
    <row r="95" spans="4:13" ht="16.5" thickBot="1" x14ac:dyDescent="0.3">
      <c r="D95" s="177"/>
      <c r="E95" s="177"/>
      <c r="F95" s="177"/>
      <c r="G95" s="177"/>
      <c r="H95" s="178"/>
      <c r="I95" s="41">
        <v>8</v>
      </c>
      <c r="J95" s="41">
        <v>1978</v>
      </c>
      <c r="K95" s="171"/>
      <c r="L95" s="41">
        <v>9</v>
      </c>
      <c r="M95" s="41">
        <v>2032</v>
      </c>
    </row>
    <row r="96" spans="4:13" ht="16.5" thickBot="1" x14ac:dyDescent="0.3">
      <c r="D96" s="177"/>
      <c r="E96" s="177"/>
      <c r="F96" s="177"/>
      <c r="G96" s="177"/>
      <c r="H96" s="178"/>
      <c r="I96" s="41">
        <v>9</v>
      </c>
      <c r="J96" s="41">
        <v>1978</v>
      </c>
      <c r="K96" s="171"/>
      <c r="L96" s="41">
        <v>10</v>
      </c>
      <c r="M96" s="41">
        <v>2032</v>
      </c>
    </row>
    <row r="97" spans="4:13" ht="16.5" thickBot="1" x14ac:dyDescent="0.3">
      <c r="D97" s="177"/>
      <c r="E97" s="177"/>
      <c r="F97" s="177"/>
      <c r="G97" s="177"/>
      <c r="H97" s="178"/>
      <c r="I97" s="41">
        <v>10</v>
      </c>
      <c r="J97" s="41">
        <v>1978</v>
      </c>
      <c r="K97" s="171"/>
      <c r="L97" s="41">
        <v>11</v>
      </c>
      <c r="M97" s="41">
        <v>2032</v>
      </c>
    </row>
    <row r="98" spans="4:13" ht="16.5" thickBot="1" x14ac:dyDescent="0.3">
      <c r="D98" s="177"/>
      <c r="E98" s="177"/>
      <c r="F98" s="177"/>
      <c r="G98" s="177"/>
      <c r="H98" s="178"/>
      <c r="I98" s="41">
        <v>11</v>
      </c>
      <c r="J98" s="41">
        <v>1978</v>
      </c>
      <c r="K98" s="171"/>
      <c r="L98" s="41">
        <v>12</v>
      </c>
      <c r="M98" s="41">
        <v>2032</v>
      </c>
    </row>
    <row r="99" spans="4:13" ht="16.5" thickBot="1" x14ac:dyDescent="0.3">
      <c r="D99" s="177"/>
      <c r="E99" s="177"/>
      <c r="F99" s="177"/>
      <c r="G99" s="177"/>
      <c r="H99" s="178"/>
      <c r="I99" s="41">
        <v>12</v>
      </c>
      <c r="J99" s="41">
        <v>1978</v>
      </c>
      <c r="K99" s="172"/>
      <c r="L99" s="39">
        <v>1</v>
      </c>
      <c r="M99" s="41">
        <v>2033</v>
      </c>
    </row>
    <row r="100" spans="4:13" ht="16.5" thickBot="1" x14ac:dyDescent="0.3">
      <c r="D100" s="177"/>
      <c r="E100" s="177"/>
      <c r="F100" s="177"/>
      <c r="G100" s="177"/>
      <c r="H100" s="178"/>
      <c r="I100" s="41">
        <v>1</v>
      </c>
      <c r="J100" s="41">
        <v>1979</v>
      </c>
      <c r="K100" s="170" t="s">
        <v>79</v>
      </c>
      <c r="L100" s="41">
        <v>6</v>
      </c>
      <c r="M100" s="41">
        <v>2033</v>
      </c>
    </row>
    <row r="101" spans="4:13" ht="16.5" thickBot="1" x14ac:dyDescent="0.3">
      <c r="D101" s="177"/>
      <c r="E101" s="177"/>
      <c r="F101" s="177"/>
      <c r="G101" s="177"/>
      <c r="H101" s="178"/>
      <c r="I101" s="41">
        <v>2</v>
      </c>
      <c r="J101" s="41">
        <v>1979</v>
      </c>
      <c r="K101" s="171"/>
      <c r="L101" s="41">
        <v>7</v>
      </c>
      <c r="M101" s="41">
        <v>2033</v>
      </c>
    </row>
    <row r="102" spans="4:13" ht="16.5" thickBot="1" x14ac:dyDescent="0.3">
      <c r="D102" s="177"/>
      <c r="E102" s="177"/>
      <c r="F102" s="177"/>
      <c r="G102" s="177"/>
      <c r="H102" s="178"/>
      <c r="I102" s="41">
        <v>3</v>
      </c>
      <c r="J102" s="41">
        <v>1979</v>
      </c>
      <c r="K102" s="171"/>
      <c r="L102" s="41">
        <v>8</v>
      </c>
      <c r="M102" s="41">
        <v>2033</v>
      </c>
    </row>
    <row r="103" spans="4:13" ht="16.5" thickBot="1" x14ac:dyDescent="0.3">
      <c r="D103" s="177"/>
      <c r="E103" s="177"/>
      <c r="F103" s="177"/>
      <c r="G103" s="177"/>
      <c r="H103" s="178"/>
      <c r="I103" s="41">
        <v>4</v>
      </c>
      <c r="J103" s="41">
        <v>1979</v>
      </c>
      <c r="K103" s="171"/>
      <c r="L103" s="41">
        <v>9</v>
      </c>
      <c r="M103" s="41">
        <v>2033</v>
      </c>
    </row>
    <row r="104" spans="4:13" ht="16.5" thickBot="1" x14ac:dyDescent="0.3">
      <c r="D104" s="177"/>
      <c r="E104" s="177"/>
      <c r="F104" s="177"/>
      <c r="G104" s="177"/>
      <c r="H104" s="178"/>
      <c r="I104" s="41">
        <v>5</v>
      </c>
      <c r="J104" s="41">
        <v>1979</v>
      </c>
      <c r="K104" s="171"/>
      <c r="L104" s="41">
        <v>10</v>
      </c>
      <c r="M104" s="41">
        <v>2033</v>
      </c>
    </row>
    <row r="105" spans="4:13" ht="16.5" thickBot="1" x14ac:dyDescent="0.3">
      <c r="D105" s="177"/>
      <c r="E105" s="177"/>
      <c r="F105" s="177"/>
      <c r="G105" s="177"/>
      <c r="H105" s="178"/>
      <c r="I105" s="41">
        <v>6</v>
      </c>
      <c r="J105" s="41">
        <v>1979</v>
      </c>
      <c r="K105" s="171"/>
      <c r="L105" s="41">
        <v>11</v>
      </c>
      <c r="M105" s="41">
        <v>2033</v>
      </c>
    </row>
    <row r="106" spans="4:13" ht="16.5" thickBot="1" x14ac:dyDescent="0.3">
      <c r="D106" s="177"/>
      <c r="E106" s="177"/>
      <c r="F106" s="177"/>
      <c r="G106" s="177"/>
      <c r="H106" s="178"/>
      <c r="I106" s="41">
        <v>7</v>
      </c>
      <c r="J106" s="41">
        <v>1979</v>
      </c>
      <c r="K106" s="171"/>
      <c r="L106" s="41">
        <v>12</v>
      </c>
      <c r="M106" s="41">
        <v>2033</v>
      </c>
    </row>
    <row r="107" spans="4:13" ht="16.5" thickBot="1" x14ac:dyDescent="0.3">
      <c r="D107" s="177"/>
      <c r="E107" s="177"/>
      <c r="F107" s="177"/>
      <c r="G107" s="177"/>
      <c r="H107" s="178"/>
      <c r="I107" s="41">
        <v>8</v>
      </c>
      <c r="J107" s="41">
        <v>1979</v>
      </c>
      <c r="K107" s="172"/>
      <c r="L107" s="39">
        <v>1</v>
      </c>
      <c r="M107" s="41">
        <v>2034</v>
      </c>
    </row>
    <row r="108" spans="4:13" ht="16.5" thickBot="1" x14ac:dyDescent="0.3">
      <c r="D108" s="177"/>
      <c r="E108" s="177"/>
      <c r="F108" s="177"/>
      <c r="G108" s="177"/>
      <c r="H108" s="178"/>
      <c r="I108" s="41">
        <v>9</v>
      </c>
      <c r="J108" s="41">
        <v>1979</v>
      </c>
      <c r="K108" s="170" t="s">
        <v>80</v>
      </c>
      <c r="L108" s="41">
        <v>6</v>
      </c>
      <c r="M108" s="41">
        <v>2034</v>
      </c>
    </row>
    <row r="109" spans="4:13" ht="16.5" thickBot="1" x14ac:dyDescent="0.3">
      <c r="D109" s="177"/>
      <c r="E109" s="177"/>
      <c r="F109" s="177"/>
      <c r="G109" s="177"/>
      <c r="H109" s="178"/>
      <c r="I109" s="41">
        <v>10</v>
      </c>
      <c r="J109" s="41">
        <v>1979</v>
      </c>
      <c r="K109" s="171"/>
      <c r="L109" s="41">
        <v>7</v>
      </c>
      <c r="M109" s="41">
        <v>2034</v>
      </c>
    </row>
    <row r="110" spans="4:13" ht="16.5" thickBot="1" x14ac:dyDescent="0.3">
      <c r="D110" s="177"/>
      <c r="E110" s="177"/>
      <c r="F110" s="177"/>
      <c r="G110" s="177"/>
      <c r="H110" s="178"/>
      <c r="I110" s="41">
        <v>11</v>
      </c>
      <c r="J110" s="41">
        <v>1979</v>
      </c>
      <c r="K110" s="171"/>
      <c r="L110" s="41">
        <v>8</v>
      </c>
      <c r="M110" s="41">
        <v>2034</v>
      </c>
    </row>
    <row r="111" spans="4:13" ht="16.5" thickBot="1" x14ac:dyDescent="0.3">
      <c r="D111" s="177"/>
      <c r="E111" s="177"/>
      <c r="F111" s="177"/>
      <c r="G111" s="177"/>
      <c r="H111" s="178"/>
      <c r="I111" s="41">
        <v>12</v>
      </c>
      <c r="J111" s="41">
        <v>1979</v>
      </c>
      <c r="K111" s="171"/>
      <c r="L111" s="41">
        <v>9</v>
      </c>
      <c r="M111" s="41">
        <v>2034</v>
      </c>
    </row>
    <row r="112" spans="4:13" ht="16.5" thickBot="1" x14ac:dyDescent="0.3">
      <c r="D112" s="177"/>
      <c r="E112" s="177"/>
      <c r="F112" s="177"/>
      <c r="G112" s="177"/>
      <c r="H112" s="178"/>
      <c r="I112" s="41">
        <v>1</v>
      </c>
      <c r="J112" s="41">
        <v>1980</v>
      </c>
      <c r="K112" s="171"/>
      <c r="L112" s="41">
        <v>10</v>
      </c>
      <c r="M112" s="41">
        <v>2034</v>
      </c>
    </row>
    <row r="113" spans="4:13" ht="16.5" thickBot="1" x14ac:dyDescent="0.3">
      <c r="D113" s="177"/>
      <c r="E113" s="177"/>
      <c r="F113" s="177"/>
      <c r="G113" s="177"/>
      <c r="H113" s="178"/>
      <c r="I113" s="41">
        <v>2</v>
      </c>
      <c r="J113" s="41">
        <v>1980</v>
      </c>
      <c r="K113" s="171"/>
      <c r="L113" s="41">
        <v>11</v>
      </c>
      <c r="M113" s="41">
        <v>2034</v>
      </c>
    </row>
    <row r="114" spans="4:13" ht="16.5" thickBot="1" x14ac:dyDescent="0.3">
      <c r="D114" s="177"/>
      <c r="E114" s="177"/>
      <c r="F114" s="177"/>
      <c r="G114" s="177"/>
      <c r="H114" s="178"/>
      <c r="I114" s="41">
        <v>3</v>
      </c>
      <c r="J114" s="41">
        <v>1980</v>
      </c>
      <c r="K114" s="171"/>
      <c r="L114" s="41">
        <v>12</v>
      </c>
      <c r="M114" s="41">
        <v>2034</v>
      </c>
    </row>
    <row r="115" spans="4:13" ht="16.5" thickBot="1" x14ac:dyDescent="0.3">
      <c r="D115" s="177"/>
      <c r="E115" s="177"/>
      <c r="F115" s="177"/>
      <c r="G115" s="177"/>
      <c r="H115" s="178"/>
      <c r="I115" s="41">
        <v>4</v>
      </c>
      <c r="J115" s="41">
        <v>1980</v>
      </c>
      <c r="K115" s="172"/>
      <c r="L115" s="39">
        <v>1</v>
      </c>
      <c r="M115" s="41">
        <v>2035</v>
      </c>
    </row>
    <row r="116" spans="4:13" ht="36" customHeight="1" thickBot="1" x14ac:dyDescent="0.3">
      <c r="D116" s="177"/>
      <c r="E116" s="177"/>
      <c r="F116" s="177"/>
      <c r="G116" s="177"/>
      <c r="H116" s="178"/>
      <c r="I116" s="173" t="s">
        <v>81</v>
      </c>
      <c r="J116" s="174"/>
      <c r="K116" s="41" t="s">
        <v>82</v>
      </c>
      <c r="L116" s="173" t="s">
        <v>83</v>
      </c>
      <c r="M116" s="174"/>
    </row>
  </sheetData>
  <mergeCells count="34">
    <mergeCell ref="D67:E67"/>
    <mergeCell ref="G67:H67"/>
    <mergeCell ref="L116:M116"/>
    <mergeCell ref="D68:H116"/>
    <mergeCell ref="K68:K75"/>
    <mergeCell ref="K76:K83"/>
    <mergeCell ref="K84:K91"/>
    <mergeCell ref="K92:K99"/>
    <mergeCell ref="K100:K107"/>
    <mergeCell ref="K108:K115"/>
    <mergeCell ref="I116:J116"/>
    <mergeCell ref="F4:F12"/>
    <mergeCell ref="K4:K11"/>
    <mergeCell ref="K12:K19"/>
    <mergeCell ref="F13:F21"/>
    <mergeCell ref="K20:K27"/>
    <mergeCell ref="F22:F30"/>
    <mergeCell ref="K28:K35"/>
    <mergeCell ref="F31:F39"/>
    <mergeCell ref="K36:K43"/>
    <mergeCell ref="F40:F48"/>
    <mergeCell ref="K44:K51"/>
    <mergeCell ref="F49:F57"/>
    <mergeCell ref="K52:K59"/>
    <mergeCell ref="F58:F66"/>
    <mergeCell ref="K60:K67"/>
    <mergeCell ref="D1:H1"/>
    <mergeCell ref="I1:M1"/>
    <mergeCell ref="D2:E2"/>
    <mergeCell ref="F2:F3"/>
    <mergeCell ref="G2:H2"/>
    <mergeCell ref="I2:J2"/>
    <mergeCell ref="K2:K3"/>
    <mergeCell ref="L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NHTT</vt:lpstr>
      <vt:lpstr>TV_CBCC</vt:lpstr>
      <vt:lpstr>TV_VCNLĐ</vt:lpstr>
      <vt:lpstr>Bảng ngày nghỉ hưu</vt:lpstr>
      <vt:lpstr>Bang nghi huu PL2</vt:lpstr>
      <vt:lpstr>NHTT!Print_Area</vt:lpstr>
      <vt:lpstr>TV_CBCC!Print_Area</vt:lpstr>
      <vt:lpstr>TV_VCNLĐ!Print_Area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NHHOANG</dc:creator>
  <cp:lastModifiedBy>TINHTU</cp:lastModifiedBy>
  <cp:lastPrinted>2024-12-31T02:32:30Z</cp:lastPrinted>
  <dcterms:created xsi:type="dcterms:W3CDTF">2019-09-12T07:20:20Z</dcterms:created>
  <dcterms:modified xsi:type="dcterms:W3CDTF">2025-02-18T09:30:50Z</dcterms:modified>
</cp:coreProperties>
</file>